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3016" windowHeight="11088"/>
  </bookViews>
  <sheets>
    <sheet name="Rekapitulace stavby" sheetId="1" r:id="rId1"/>
    <sheet name="1. - SO 1 -  PK - dilatač..." sheetId="2" r:id="rId2"/>
    <sheet name="VON.01 - Vedlejší a ostat..." sheetId="3" r:id="rId3"/>
    <sheet name="Pokyny pro vyplnění" sheetId="4" r:id="rId4"/>
  </sheets>
  <definedNames>
    <definedName name="_xlnm._FilterDatabase" localSheetId="1" hidden="1">'1. - SO 1 -  PK - dilatač...'!$C$86:$K$232</definedName>
    <definedName name="_xlnm._FilterDatabase" localSheetId="2" hidden="1">'VON.01 - Vedlejší a ostat...'!$C$79:$K$117</definedName>
    <definedName name="_xlnm.Print_Titles" localSheetId="1">'1. - SO 1 -  PK - dilatač...'!$86:$86</definedName>
    <definedName name="_xlnm.Print_Titles" localSheetId="0">'Rekapitulace stavby'!$49:$49</definedName>
    <definedName name="_xlnm.Print_Titles" localSheetId="2">'VON.01 - Vedlejší a ostat...'!$79:$79</definedName>
    <definedName name="_xlnm.Print_Area" localSheetId="1">'1. - SO 1 -  PK - dilatač...'!$C$4:$J$36,'1. - SO 1 -  PK - dilatač...'!$C$42:$J$68,'1. - SO 1 -  PK - dilatač...'!$C$74:$K$232</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'VON.01 - Vedlejší a ostat...'!$C$4:$J$36,'VON.01 - Vedlejší a ostat...'!$C$42:$J$61,'VON.01 - Vedlejší a ostat...'!$C$67:$K$117</definedName>
  </definedNames>
  <calcPr calcId="162913"/>
</workbook>
</file>

<file path=xl/calcChain.xml><?xml version="1.0" encoding="utf-8"?>
<calcChain xmlns="http://schemas.openxmlformats.org/spreadsheetml/2006/main">
  <c r="AY53" i="1" l="1"/>
  <c r="AX53" i="1"/>
  <c r="BI115" i="3"/>
  <c r="BH115" i="3"/>
  <c r="BF115" i="3"/>
  <c r="BE115" i="3"/>
  <c r="T115" i="3"/>
  <c r="R115" i="3"/>
  <c r="P115" i="3"/>
  <c r="BK115" i="3"/>
  <c r="J115" i="3"/>
  <c r="BG115" i="3" s="1"/>
  <c r="BI112" i="3"/>
  <c r="BH112" i="3"/>
  <c r="BG112" i="3"/>
  <c r="BF112" i="3"/>
  <c r="BE112" i="3"/>
  <c r="T112" i="3"/>
  <c r="R112" i="3"/>
  <c r="P112" i="3"/>
  <c r="BK112" i="3"/>
  <c r="J112" i="3"/>
  <c r="BI111" i="3"/>
  <c r="BH111" i="3"/>
  <c r="BF111" i="3"/>
  <c r="BE111" i="3"/>
  <c r="T111" i="3"/>
  <c r="R111" i="3"/>
  <c r="P111" i="3"/>
  <c r="BK111" i="3"/>
  <c r="J111" i="3"/>
  <c r="BG111" i="3" s="1"/>
  <c r="BI108" i="3"/>
  <c r="BH108" i="3"/>
  <c r="BG108" i="3"/>
  <c r="BF108" i="3"/>
  <c r="BE108" i="3"/>
  <c r="T108" i="3"/>
  <c r="R108" i="3"/>
  <c r="P108" i="3"/>
  <c r="BK108" i="3"/>
  <c r="J108" i="3"/>
  <c r="BI105" i="3"/>
  <c r="BH105" i="3"/>
  <c r="BF105" i="3"/>
  <c r="BE105" i="3"/>
  <c r="T105" i="3"/>
  <c r="R105" i="3"/>
  <c r="P105" i="3"/>
  <c r="BK105" i="3"/>
  <c r="J105" i="3"/>
  <c r="BG105" i="3" s="1"/>
  <c r="BI102" i="3"/>
  <c r="BH102" i="3"/>
  <c r="BG102" i="3"/>
  <c r="BF102" i="3"/>
  <c r="BE102" i="3"/>
  <c r="T102" i="3"/>
  <c r="R102" i="3"/>
  <c r="P102" i="3"/>
  <c r="BK102" i="3"/>
  <c r="J102" i="3"/>
  <c r="BI99" i="3"/>
  <c r="BH99" i="3"/>
  <c r="BG99" i="3"/>
  <c r="BF99" i="3"/>
  <c r="BE99" i="3"/>
  <c r="T99" i="3"/>
  <c r="T98" i="3" s="1"/>
  <c r="R99" i="3"/>
  <c r="R98" i="3" s="1"/>
  <c r="P99" i="3"/>
  <c r="P98" i="3" s="1"/>
  <c r="BK99" i="3"/>
  <c r="BK98" i="3" s="1"/>
  <c r="J98" i="3" s="1"/>
  <c r="J60" i="3" s="1"/>
  <c r="J99" i="3"/>
  <c r="BI95" i="3"/>
  <c r="BH95" i="3"/>
  <c r="BF95" i="3"/>
  <c r="BE95" i="3"/>
  <c r="T95" i="3"/>
  <c r="T94" i="3" s="1"/>
  <c r="R95" i="3"/>
  <c r="R94" i="3" s="1"/>
  <c r="P95" i="3"/>
  <c r="P94" i="3" s="1"/>
  <c r="BK95" i="3"/>
  <c r="BK94" i="3" s="1"/>
  <c r="J94" i="3" s="1"/>
  <c r="J59" i="3" s="1"/>
  <c r="J95" i="3"/>
  <c r="BG95" i="3" s="1"/>
  <c r="BI90" i="3"/>
  <c r="BH90" i="3"/>
  <c r="BG90" i="3"/>
  <c r="BF90" i="3"/>
  <c r="BE90" i="3"/>
  <c r="T90" i="3"/>
  <c r="R90" i="3"/>
  <c r="P90" i="3"/>
  <c r="BK90" i="3"/>
  <c r="J90" i="3"/>
  <c r="BI83" i="3"/>
  <c r="F34" i="3" s="1"/>
  <c r="BD53" i="1" s="1"/>
  <c r="BH83" i="3"/>
  <c r="F33" i="3" s="1"/>
  <c r="BC53" i="1" s="1"/>
  <c r="BF83" i="3"/>
  <c r="J31" i="3" s="1"/>
  <c r="AW53" i="1" s="1"/>
  <c r="BE83" i="3"/>
  <c r="F30" i="3" s="1"/>
  <c r="AZ53" i="1" s="1"/>
  <c r="T83" i="3"/>
  <c r="T82" i="3" s="1"/>
  <c r="T81" i="3" s="1"/>
  <c r="T80" i="3" s="1"/>
  <c r="R83" i="3"/>
  <c r="R82" i="3" s="1"/>
  <c r="P83" i="3"/>
  <c r="P82" i="3" s="1"/>
  <c r="BK83" i="3"/>
  <c r="BK82" i="3" s="1"/>
  <c r="J83" i="3"/>
  <c r="BG83" i="3" s="1"/>
  <c r="J76" i="3"/>
  <c r="F76" i="3"/>
  <c r="F74" i="3"/>
  <c r="E72" i="3"/>
  <c r="J51" i="3"/>
  <c r="F51" i="3"/>
  <c r="F49" i="3"/>
  <c r="E47" i="3"/>
  <c r="J18" i="3"/>
  <c r="E18" i="3"/>
  <c r="F52" i="3" s="1"/>
  <c r="J17" i="3"/>
  <c r="J12" i="3"/>
  <c r="J74" i="3" s="1"/>
  <c r="E7" i="3"/>
  <c r="E45" i="3" s="1"/>
  <c r="AY52" i="1"/>
  <c r="AX52" i="1"/>
  <c r="BI231" i="2"/>
  <c r="BH231" i="2"/>
  <c r="BF231" i="2"/>
  <c r="BE231" i="2"/>
  <c r="T231" i="2"/>
  <c r="R231" i="2"/>
  <c r="P231" i="2"/>
  <c r="BK231" i="2"/>
  <c r="J231" i="2"/>
  <c r="BG231" i="2" s="1"/>
  <c r="BI224" i="2"/>
  <c r="BH224" i="2"/>
  <c r="BG224" i="2"/>
  <c r="BF224" i="2"/>
  <c r="BE224" i="2"/>
  <c r="T224" i="2"/>
  <c r="R224" i="2"/>
  <c r="P224" i="2"/>
  <c r="BK224" i="2"/>
  <c r="J224" i="2"/>
  <c r="BI221" i="2"/>
  <c r="BH221" i="2"/>
  <c r="BG221" i="2"/>
  <c r="BF221" i="2"/>
  <c r="BE221" i="2"/>
  <c r="T221" i="2"/>
  <c r="R221" i="2"/>
  <c r="P221" i="2"/>
  <c r="BK221" i="2"/>
  <c r="J221" i="2"/>
  <c r="BI217" i="2"/>
  <c r="BH217" i="2"/>
  <c r="BG217" i="2"/>
  <c r="BF217" i="2"/>
  <c r="BE217" i="2"/>
  <c r="T217" i="2"/>
  <c r="T216" i="2" s="1"/>
  <c r="R217" i="2"/>
  <c r="R216" i="2" s="1"/>
  <c r="P217" i="2"/>
  <c r="P216" i="2" s="1"/>
  <c r="BK217" i="2"/>
  <c r="BK216" i="2" s="1"/>
  <c r="J216" i="2" s="1"/>
  <c r="J67" i="2" s="1"/>
  <c r="J217" i="2"/>
  <c r="BI209" i="2"/>
  <c r="BH209" i="2"/>
  <c r="BG209" i="2"/>
  <c r="BF209" i="2"/>
  <c r="BE209" i="2"/>
  <c r="T209" i="2"/>
  <c r="R209" i="2"/>
  <c r="P209" i="2"/>
  <c r="BK209" i="2"/>
  <c r="J209" i="2"/>
  <c r="BI202" i="2"/>
  <c r="BH202" i="2"/>
  <c r="BG202" i="2"/>
  <c r="BF202" i="2"/>
  <c r="BE202" i="2"/>
  <c r="T202" i="2"/>
  <c r="T201" i="2" s="1"/>
  <c r="T200" i="2" s="1"/>
  <c r="R202" i="2"/>
  <c r="R201" i="2" s="1"/>
  <c r="R200" i="2" s="1"/>
  <c r="P202" i="2"/>
  <c r="P201" i="2" s="1"/>
  <c r="P200" i="2" s="1"/>
  <c r="BK202" i="2"/>
  <c r="BK201" i="2" s="1"/>
  <c r="J202" i="2"/>
  <c r="BI198" i="2"/>
  <c r="BH198" i="2"/>
  <c r="BG198" i="2"/>
  <c r="BF198" i="2"/>
  <c r="BE198" i="2"/>
  <c r="T198" i="2"/>
  <c r="T197" i="2" s="1"/>
  <c r="R198" i="2"/>
  <c r="R197" i="2" s="1"/>
  <c r="P198" i="2"/>
  <c r="P197" i="2" s="1"/>
  <c r="BK198" i="2"/>
  <c r="BK197" i="2" s="1"/>
  <c r="J197" i="2" s="1"/>
  <c r="J64" i="2" s="1"/>
  <c r="J198" i="2"/>
  <c r="BI193" i="2"/>
  <c r="BH193" i="2"/>
  <c r="BF193" i="2"/>
  <c r="BE193" i="2"/>
  <c r="T193" i="2"/>
  <c r="T192" i="2" s="1"/>
  <c r="R193" i="2"/>
  <c r="R192" i="2" s="1"/>
  <c r="P193" i="2"/>
  <c r="P192" i="2" s="1"/>
  <c r="BK193" i="2"/>
  <c r="BK192" i="2" s="1"/>
  <c r="J192" i="2" s="1"/>
  <c r="J63" i="2" s="1"/>
  <c r="J193" i="2"/>
  <c r="BG193" i="2" s="1"/>
  <c r="BI186" i="2"/>
  <c r="BH186" i="2"/>
  <c r="BG186" i="2"/>
  <c r="BF186" i="2"/>
  <c r="BE186" i="2"/>
  <c r="T186" i="2"/>
  <c r="R186" i="2"/>
  <c r="P186" i="2"/>
  <c r="BK186" i="2"/>
  <c r="J186" i="2"/>
  <c r="BI182" i="2"/>
  <c r="BH182" i="2"/>
  <c r="BG182" i="2"/>
  <c r="BF182" i="2"/>
  <c r="BE182" i="2"/>
  <c r="T182" i="2"/>
  <c r="R182" i="2"/>
  <c r="P182" i="2"/>
  <c r="BK182" i="2"/>
  <c r="J182" i="2"/>
  <c r="BI178" i="2"/>
  <c r="BH178" i="2"/>
  <c r="BG178" i="2"/>
  <c r="BF178" i="2"/>
  <c r="BE178" i="2"/>
  <c r="T178" i="2"/>
  <c r="R178" i="2"/>
  <c r="P178" i="2"/>
  <c r="BK178" i="2"/>
  <c r="J178" i="2"/>
  <c r="BI173" i="2"/>
  <c r="BH173" i="2"/>
  <c r="BG173" i="2"/>
  <c r="BF173" i="2"/>
  <c r="BE173" i="2"/>
  <c r="T173" i="2"/>
  <c r="R173" i="2"/>
  <c r="P173" i="2"/>
  <c r="BK173" i="2"/>
  <c r="J173" i="2"/>
  <c r="BI166" i="2"/>
  <c r="BH166" i="2"/>
  <c r="BG166" i="2"/>
  <c r="BF166" i="2"/>
  <c r="BE166" i="2"/>
  <c r="T166" i="2"/>
  <c r="R166" i="2"/>
  <c r="P166" i="2"/>
  <c r="BK166" i="2"/>
  <c r="J166" i="2"/>
  <c r="BI158" i="2"/>
  <c r="BH158" i="2"/>
  <c r="BG158" i="2"/>
  <c r="BF158" i="2"/>
  <c r="BE158" i="2"/>
  <c r="T158" i="2"/>
  <c r="R158" i="2"/>
  <c r="P158" i="2"/>
  <c r="BK158" i="2"/>
  <c r="J158" i="2"/>
  <c r="BI150" i="2"/>
  <c r="BH150" i="2"/>
  <c r="BG150" i="2"/>
  <c r="BF150" i="2"/>
  <c r="BE150" i="2"/>
  <c r="T150" i="2"/>
  <c r="T149" i="2" s="1"/>
  <c r="R150" i="2"/>
  <c r="R149" i="2" s="1"/>
  <c r="P150" i="2"/>
  <c r="P149" i="2" s="1"/>
  <c r="BK150" i="2"/>
  <c r="BK149" i="2" s="1"/>
  <c r="J149" i="2" s="1"/>
  <c r="J62" i="2" s="1"/>
  <c r="J150" i="2"/>
  <c r="BI146" i="2"/>
  <c r="BH146" i="2"/>
  <c r="BF146" i="2"/>
  <c r="BE146" i="2"/>
  <c r="T146" i="2"/>
  <c r="R146" i="2"/>
  <c r="P146" i="2"/>
  <c r="BK146" i="2"/>
  <c r="J146" i="2"/>
  <c r="BG146" i="2" s="1"/>
  <c r="BI139" i="2"/>
  <c r="BH139" i="2"/>
  <c r="BF139" i="2"/>
  <c r="BE139" i="2"/>
  <c r="T139" i="2"/>
  <c r="R139" i="2"/>
  <c r="P139" i="2"/>
  <c r="BK139" i="2"/>
  <c r="J139" i="2"/>
  <c r="BG139" i="2" s="1"/>
  <c r="BI132" i="2"/>
  <c r="BH132" i="2"/>
  <c r="BF132" i="2"/>
  <c r="BE132" i="2"/>
  <c r="T132" i="2"/>
  <c r="R132" i="2"/>
  <c r="P132" i="2"/>
  <c r="BK132" i="2"/>
  <c r="J132" i="2"/>
  <c r="BG132" i="2" s="1"/>
  <c r="BI121" i="2"/>
  <c r="BH121" i="2"/>
  <c r="BF121" i="2"/>
  <c r="BE121" i="2"/>
  <c r="T121" i="2"/>
  <c r="T120" i="2" s="1"/>
  <c r="R121" i="2"/>
  <c r="R120" i="2" s="1"/>
  <c r="P121" i="2"/>
  <c r="P120" i="2" s="1"/>
  <c r="BK121" i="2"/>
  <c r="BK120" i="2" s="1"/>
  <c r="J120" i="2" s="1"/>
  <c r="J61" i="2" s="1"/>
  <c r="J121" i="2"/>
  <c r="BG121" i="2" s="1"/>
  <c r="BI116" i="2"/>
  <c r="BH116" i="2"/>
  <c r="BG116" i="2"/>
  <c r="BF116" i="2"/>
  <c r="BE116" i="2"/>
  <c r="T116" i="2"/>
  <c r="R116" i="2"/>
  <c r="P116" i="2"/>
  <c r="BK116" i="2"/>
  <c r="J116" i="2"/>
  <c r="BI114" i="2"/>
  <c r="BH114" i="2"/>
  <c r="BG114" i="2"/>
  <c r="BF114" i="2"/>
  <c r="BE114" i="2"/>
  <c r="T114" i="2"/>
  <c r="R114" i="2"/>
  <c r="P114" i="2"/>
  <c r="BK114" i="2"/>
  <c r="J114" i="2"/>
  <c r="BI110" i="2"/>
  <c r="BH110" i="2"/>
  <c r="BG110" i="2"/>
  <c r="BF110" i="2"/>
  <c r="BE110" i="2"/>
  <c r="T110" i="2"/>
  <c r="R110" i="2"/>
  <c r="P110" i="2"/>
  <c r="BK110" i="2"/>
  <c r="J110" i="2"/>
  <c r="BI105" i="2"/>
  <c r="BH105" i="2"/>
  <c r="BG105" i="2"/>
  <c r="BF105" i="2"/>
  <c r="BE105" i="2"/>
  <c r="T105" i="2"/>
  <c r="T104" i="2" s="1"/>
  <c r="R105" i="2"/>
  <c r="R104" i="2" s="1"/>
  <c r="P105" i="2"/>
  <c r="P104" i="2" s="1"/>
  <c r="BK105" i="2"/>
  <c r="BK104" i="2" s="1"/>
  <c r="J104" i="2" s="1"/>
  <c r="J60" i="2" s="1"/>
  <c r="J105" i="2"/>
  <c r="BI101" i="2"/>
  <c r="BH101" i="2"/>
  <c r="BF101" i="2"/>
  <c r="BE101" i="2"/>
  <c r="T101" i="2"/>
  <c r="T100" i="2" s="1"/>
  <c r="R101" i="2"/>
  <c r="R100" i="2" s="1"/>
  <c r="P101" i="2"/>
  <c r="P100" i="2" s="1"/>
  <c r="BK101" i="2"/>
  <c r="BK100" i="2" s="1"/>
  <c r="J100" i="2" s="1"/>
  <c r="J59" i="2" s="1"/>
  <c r="J101" i="2"/>
  <c r="BG101" i="2" s="1"/>
  <c r="BI97" i="2"/>
  <c r="BH97" i="2"/>
  <c r="BG97" i="2"/>
  <c r="BF97" i="2"/>
  <c r="BE97" i="2"/>
  <c r="T97" i="2"/>
  <c r="R97" i="2"/>
  <c r="P97" i="2"/>
  <c r="BK97" i="2"/>
  <c r="J97" i="2"/>
  <c r="BI94" i="2"/>
  <c r="BH94" i="2"/>
  <c r="BG94" i="2"/>
  <c r="BF94" i="2"/>
  <c r="BE94" i="2"/>
  <c r="T94" i="2"/>
  <c r="R94" i="2"/>
  <c r="P94" i="2"/>
  <c r="BK94" i="2"/>
  <c r="J94" i="2"/>
  <c r="BI90" i="2"/>
  <c r="F34" i="2" s="1"/>
  <c r="BD52" i="1" s="1"/>
  <c r="BD51" i="1" s="1"/>
  <c r="W30" i="1" s="1"/>
  <c r="BH90" i="2"/>
  <c r="F33" i="2" s="1"/>
  <c r="BC52" i="1" s="1"/>
  <c r="BC51" i="1" s="1"/>
  <c r="BG90" i="2"/>
  <c r="F32" i="2" s="1"/>
  <c r="BB52" i="1" s="1"/>
  <c r="BF90" i="2"/>
  <c r="J31" i="2" s="1"/>
  <c r="AW52" i="1" s="1"/>
  <c r="BE90" i="2"/>
  <c r="F30" i="2" s="1"/>
  <c r="AZ52" i="1" s="1"/>
  <c r="T90" i="2"/>
  <c r="T89" i="2" s="1"/>
  <c r="R90" i="2"/>
  <c r="R89" i="2" s="1"/>
  <c r="R88" i="2" s="1"/>
  <c r="R87" i="2" s="1"/>
  <c r="P90" i="2"/>
  <c r="P89" i="2" s="1"/>
  <c r="BK90" i="2"/>
  <c r="BK89" i="2" s="1"/>
  <c r="J90" i="2"/>
  <c r="J83" i="2"/>
  <c r="F83" i="2"/>
  <c r="F81" i="2"/>
  <c r="E79" i="2"/>
  <c r="E77" i="2"/>
  <c r="J51" i="2"/>
  <c r="F51" i="2"/>
  <c r="F49" i="2"/>
  <c r="E47" i="2"/>
  <c r="J18" i="2"/>
  <c r="E18" i="2"/>
  <c r="F52" i="2" s="1"/>
  <c r="J17" i="2"/>
  <c r="J12" i="2"/>
  <c r="J49" i="2" s="1"/>
  <c r="E7" i="2"/>
  <c r="E45" i="2" s="1"/>
  <c r="AS51" i="1"/>
  <c r="L47" i="1"/>
  <c r="AM46" i="1"/>
  <c r="L46" i="1"/>
  <c r="AM44" i="1"/>
  <c r="L44" i="1"/>
  <c r="L42" i="1"/>
  <c r="L41" i="1"/>
  <c r="J82" i="3" l="1"/>
  <c r="J58" i="3" s="1"/>
  <c r="BK81" i="3"/>
  <c r="W29" i="1"/>
  <c r="AY51" i="1"/>
  <c r="J89" i="2"/>
  <c r="J58" i="2" s="1"/>
  <c r="BK88" i="2"/>
  <c r="AZ51" i="1"/>
  <c r="J201" i="2"/>
  <c r="J66" i="2" s="1"/>
  <c r="BK200" i="2"/>
  <c r="J200" i="2" s="1"/>
  <c r="J65" i="2" s="1"/>
  <c r="R81" i="3"/>
  <c r="R80" i="3" s="1"/>
  <c r="T88" i="2"/>
  <c r="T87" i="2" s="1"/>
  <c r="P81" i="3"/>
  <c r="P80" i="3" s="1"/>
  <c r="AU53" i="1" s="1"/>
  <c r="P88" i="2"/>
  <c r="P87" i="2" s="1"/>
  <c r="AU52" i="1" s="1"/>
  <c r="AU51" i="1" s="1"/>
  <c r="F32" i="3"/>
  <c r="BB53" i="1" s="1"/>
  <c r="BB51" i="1" s="1"/>
  <c r="J30" i="2"/>
  <c r="AV52" i="1" s="1"/>
  <c r="AT52" i="1" s="1"/>
  <c r="J49" i="3"/>
  <c r="E70" i="3"/>
  <c r="J30" i="3"/>
  <c r="AV53" i="1" s="1"/>
  <c r="AT53" i="1" s="1"/>
  <c r="F84" i="2"/>
  <c r="F31" i="2"/>
  <c r="BA52" i="1" s="1"/>
  <c r="F31" i="3"/>
  <c r="BA53" i="1" s="1"/>
  <c r="J81" i="2"/>
  <c r="F77" i="3"/>
  <c r="W28" i="1" l="1"/>
  <c r="AX51" i="1"/>
  <c r="BK87" i="2"/>
  <c r="J87" i="2" s="1"/>
  <c r="J88" i="2"/>
  <c r="J57" i="2" s="1"/>
  <c r="BK80" i="3"/>
  <c r="J80" i="3" s="1"/>
  <c r="J81" i="3"/>
  <c r="J57" i="3" s="1"/>
  <c r="W26" i="1"/>
  <c r="AV51" i="1"/>
  <c r="BA51" i="1"/>
  <c r="AK26" i="1" l="1"/>
  <c r="J56" i="2"/>
  <c r="J27" i="2"/>
  <c r="AW51" i="1"/>
  <c r="AK27" i="1" s="1"/>
  <c r="W27" i="1"/>
  <c r="J56" i="3"/>
  <c r="J27" i="3"/>
  <c r="AG53" i="1" l="1"/>
  <c r="AN53" i="1" s="1"/>
  <c r="J36" i="3"/>
  <c r="J36" i="2"/>
  <c r="AG52" i="1"/>
  <c r="AT51" i="1"/>
  <c r="AG51" i="1" l="1"/>
  <c r="AN52" i="1"/>
  <c r="AK23" i="1" l="1"/>
  <c r="AK32" i="1" s="1"/>
  <c r="AN51" i="1"/>
</calcChain>
</file>

<file path=xl/sharedStrings.xml><?xml version="1.0" encoding="utf-8"?>
<sst xmlns="http://schemas.openxmlformats.org/spreadsheetml/2006/main" count="2643" uniqueCount="567">
  <si>
    <t>Export VZ</t>
  </si>
  <si>
    <t>List obsahuje:</t>
  </si>
  <si>
    <t>1) Rekapitulace stavby</t>
  </si>
  <si>
    <t>2) Rekapitulace objektů stavby a soupisů prací</t>
  </si>
  <si>
    <t>3.0</t>
  </si>
  <si>
    <t>ZAMOK</t>
  </si>
  <si>
    <t>False</t>
  </si>
  <si>
    <t>{a7899397-488e-4b61-8cb7-0546c60d0e00}</t>
  </si>
  <si>
    <t>0,01</t>
  </si>
  <si>
    <t>21</t>
  </si>
  <si>
    <t>15</t>
  </si>
  <si>
    <t>REKAPITULACE STAVBY</t>
  </si>
  <si>
    <t>v ---  níže se nacházejí doplnkové a pomocné údaje k sestavám  --- v</t>
  </si>
  <si>
    <t>Návod na vyplnění</t>
  </si>
  <si>
    <t>0,001</t>
  </si>
  <si>
    <t>Kód:</t>
  </si>
  <si>
    <t>3534vv</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</si>
  <si>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</si>
  <si>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</si>
  <si>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Veletov, oprava dilatačních spar</t>
  </si>
  <si>
    <t>0,1</t>
  </si>
  <si>
    <t>KSO:</t>
  </si>
  <si>
    <t>832 5</t>
  </si>
  <si>
    <t>CC-CZ:</t>
  </si>
  <si>
    <t>215</t>
  </si>
  <si>
    <t>1</t>
  </si>
  <si>
    <t>Místo:</t>
  </si>
  <si>
    <t>Veletov</t>
  </si>
  <si>
    <t>Datum:</t>
  </si>
  <si>
    <t>25.11.2016</t>
  </si>
  <si>
    <t>10</t>
  </si>
  <si>
    <t>100</t>
  </si>
  <si>
    <t>Zadavatel:</t>
  </si>
  <si>
    <t>IČ:</t>
  </si>
  <si>
    <t/>
  </si>
  <si>
    <t>Povodí Labe, státní podnik, OIČ, Hradec Králové</t>
  </si>
  <si>
    <t>DIČ:</t>
  </si>
  <si>
    <t>Uchazeč:</t>
  </si>
  <si>
    <t>Vyplň údaj</t>
  </si>
  <si>
    <t>Projektant:</t>
  </si>
  <si>
    <t>True</t>
  </si>
  <si>
    <t>Poznámka:</t>
  </si>
  <si>
    <t>Rozpočtováno v CÚ 2016/II_x000D_
Neomezený dálkový přístup k úvodním částem katalogů ÚRS na http:/www.cs-urs.cz._x000D_
Ostatní informace položek ÚRS budou součástí soupisu prací.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</si>
  <si>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</si>
  <si>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</si>
  <si>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</si>
  <si>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</si>
  <si>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</si>
  <si>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</si>
  <si>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</si>
  <si>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</si>
  <si>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</si>
  <si>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</si>
  <si>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</si>
  <si>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</si>
  <si>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</si>
  <si>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</si>
  <si>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</si>
  <si>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</si>
  <si>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</si>
  <si>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</si>
  <si>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</si>
  <si>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</si>
  <si>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</si>
  <si>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</si>
  <si>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</si>
  <si>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</si>
  <si>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</si>
  <si>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</si>
  <si>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</si>
  <si>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</si>
  <si>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</si>
  <si>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</si>
  <si>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</si>
  <si>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</si>
  <si>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</si>
  <si>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</si>
  <si>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</si>
  <si>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</si>
  <si>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</si>
  <si>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</si>
  <si>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</si>
  <si>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</si>
  <si>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1 -  PK - dilatační spáry</t>
  </si>
  <si>
    <t>STA</t>
  </si>
  <si>
    <t>{1d9eb939-8c00-430f-be83-e91d1987baee}</t>
  </si>
  <si>
    <t>2</t>
  </si>
  <si>
    <t>VON.01</t>
  </si>
  <si>
    <t>Vedlejší a ostatní náklady</t>
  </si>
  <si>
    <t>VON</t>
  </si>
  <si>
    <t>{c0b0f449-6e2d-4aa1-8726-473844e66222}</t>
  </si>
  <si>
    <t>1) Krycí list soupisu</t>
  </si>
  <si>
    <t>2) Rekapitulace</t>
  </si>
  <si>
    <t>3) Soupis prací</t>
  </si>
  <si>
    <t>Zpět na list:</t>
  </si>
  <si>
    <t>Rekapitulace stavby</t>
  </si>
  <si>
    <t>KRYCÍ LIST SOUPISU</t>
  </si>
  <si>
    <t>Objekt:</t>
  </si>
  <si>
    <t>1. - SO 1 -  PK - dilatační spáry</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</si>
  <si>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</si>
  <si>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</si>
  <si>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</si>
  <si>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</si>
  <si>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</si>
  <si>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</si>
  <si>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</si>
  <si>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</si>
  <si>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</si>
  <si>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</si>
  <si>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</si>
  <si>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</si>
  <si>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</si>
  <si>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</si>
  <si>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</si>
  <si>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</si>
  <si>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</si>
  <si>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</si>
  <si>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</si>
  <si>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</si>
  <si>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</si>
  <si>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</si>
  <si>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</si>
  <si>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</si>
  <si>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</si>
  <si>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</si>
  <si>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</si>
  <si>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</si>
  <si>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</si>
  <si>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</si>
  <si>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</si>
  <si>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</si>
  <si>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</si>
  <si>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</si>
  <si>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</si>
  <si>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124103101</t>
  </si>
  <si>
    <t>Vykopávky pro koryta vodotečí s přehozením výkopku na vzdálenost do 3 m nebo s naložením na dopravní prostředek v horninách tř. 1 a 2 do 1 000 m3</t>
  </si>
  <si>
    <t>m3</t>
  </si>
  <si>
    <t>CS ÚRS 2016 02</t>
  </si>
  <si>
    <t>4</t>
  </si>
  <si>
    <t>799444742</t>
  </si>
  <si>
    <t>PSC</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</si>
  <si>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</si>
  <si>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VV</t>
  </si>
  <si>
    <t>"nánosy, viz příloha A., B., D.1"</t>
  </si>
  <si>
    <t>30,0</t>
  </si>
  <si>
    <t>15311111R</t>
  </si>
  <si>
    <t>Příčné řezání podélného pancéřování</t>
  </si>
  <si>
    <t>kus</t>
  </si>
  <si>
    <t>415105794</t>
  </si>
  <si>
    <t>"řezání podélného pancéřování hrany PK (12 ks*0,4 m), viz příloha B., D.1, D.2, D.3"</t>
  </si>
  <si>
    <t>12</t>
  </si>
  <si>
    <t>3</t>
  </si>
  <si>
    <t>171201211R</t>
  </si>
  <si>
    <t>Likvidace odpadu ze sypaniny včetně vodorovné i svislé dopravy, ev. přeložení, uložení a poplatku za uložení</t>
  </si>
  <si>
    <t>t</t>
  </si>
  <si>
    <t>-924519831</t>
  </si>
  <si>
    <t>"materiál z nánosů na skládku, viz příloha A., B., D.1"</t>
  </si>
  <si>
    <t>30,0*1,8</t>
  </si>
  <si>
    <t>Zakládání</t>
  </si>
  <si>
    <t>221111116</t>
  </si>
  <si>
    <t>Vrty přenosnými vrtacími kladivy v hloubce 0 až 10 m průměru do 13 mm úklonu do 180 st. v horninách tř. IV až VI</t>
  </si>
  <si>
    <t>m</t>
  </si>
  <si>
    <t>-1368338554</t>
  </si>
  <si>
    <t>"pro kotvy (744 ks), viz příloha B., D.1, D.4"</t>
  </si>
  <si>
    <t>2*12*31*0,1</t>
  </si>
  <si>
    <t>Svislé a kompletní konstrukce</t>
  </si>
  <si>
    <t>5</t>
  </si>
  <si>
    <t>32132111R</t>
  </si>
  <si>
    <t>Výplň vysokopevnostní maltou R4 s vnitřní výztuží</t>
  </si>
  <si>
    <t>-2106805124</t>
  </si>
  <si>
    <t>"viz příloha B., D.1, D.4"</t>
  </si>
  <si>
    <t>"ztekucená vysokopevnostní malta pro opravu betonu s vnitřním vyztužením (vláknem) včetně dosycení kamenivem 4 - 8 mm (max. 30 % objemové hmotnosti)"</t>
  </si>
  <si>
    <t>"svislé dilatační spáry"</t>
  </si>
  <si>
    <t>2*12*0,022*9,4</t>
  </si>
  <si>
    <t>6</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</si>
  <si>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</si>
  <si>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</si>
  <si>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m2</t>
  </si>
  <si>
    <t>-351471854</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</si>
  <si>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</si>
  <si>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"svislé dilatační spáryy, viz příloha B., D.1, D.4"</t>
  </si>
  <si>
    <t>2*12*0,51</t>
  </si>
  <si>
    <t>7</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</si>
  <si>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</si>
  <si>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</si>
  <si>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1093506032</t>
  </si>
  <si>
    <t>8</t>
  </si>
  <si>
    <t>321366112</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</si>
  <si>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</si>
  <si>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735979745</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</si>
  <si>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</si>
  <si>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"svislá výztuž R 14, viz příloha B., D.1, D.4"</t>
  </si>
  <si>
    <t>2*12*9,4*0,00121</t>
  </si>
  <si>
    <t>Úpravy povrchů, podlahy a osazování výplní</t>
  </si>
  <si>
    <t>9</t>
  </si>
  <si>
    <t>628195001</t>
  </si>
  <si>
    <t>Očištění zdiva nebo betonu zdí a valů před započetím oprav ručně</t>
  </si>
  <si>
    <t>1839578382</t>
  </si>
  <si>
    <t xml:space="preserve">Poznámka k souboru cen:_x000D_
1. V ceně jsou započteny náklady na odstranění mechu, příp. i jiných rostlin a jejich odklizení na vzdálenost do 20 m. 2. Množství měrných jednotek se stanoví v m2 očištěné plochy. </t>
  </si>
  <si>
    <t>"viz příloha B., D.1, D.4, D.5"</t>
  </si>
  <si>
    <t>"povrch betonu"</t>
  </si>
  <si>
    <t>12*(0,4+0,12+0,12)*9,4</t>
  </si>
  <si>
    <t>"vyčištění zbytku dilatační spáry"</t>
  </si>
  <si>
    <t>12*0,4*9,4</t>
  </si>
  <si>
    <t>"vodorovné dilatační spáry"</t>
  </si>
  <si>
    <t>14,3*0,2</t>
  </si>
  <si>
    <t>Součet</t>
  </si>
  <si>
    <t>624631411R</t>
  </si>
  <si>
    <t>Úprava vnějších spar obvodového pláště z prefabrikovaných dílců vyplnění spáry těsnicím provazcem z pěnového polyetylénu, šířky do 20 mm</t>
  </si>
  <si>
    <t>854217163</t>
  </si>
  <si>
    <t>12*9,4</t>
  </si>
  <si>
    <t>14,3</t>
  </si>
  <si>
    <t>11</t>
  </si>
  <si>
    <t>629992112</t>
  </si>
  <si>
    <t>Zatmelení styčných spar mezi mostními prefabrikáty a konstrukcemi trvale pružným polyuretanovým tmelem včetně vyčištění spar, provedení penetračního nátěru a vyplnění spar pěnou pro spáry šířky přes 10 do 20 mm</t>
  </si>
  <si>
    <t>-1836656243</t>
  </si>
  <si>
    <t>62999211R</t>
  </si>
  <si>
    <t>Výplň PUR pěnou</t>
  </si>
  <si>
    <t>1293231800</t>
  </si>
  <si>
    <t>"výplň případných kaveren Pur pěnou (práce včetně materiálu), viz příloha B., D.1, D.4, D.5"</t>
  </si>
  <si>
    <t>12*0,2*0,2*9,6</t>
  </si>
  <si>
    <t>Ostatní konstrukce a práce-bourání</t>
  </si>
  <si>
    <t>13</t>
  </si>
  <si>
    <t>919735122</t>
  </si>
  <si>
    <t>Řezání stávajícího betonového krytu nebo podkladu hloubky přes 50 do 100 mm</t>
  </si>
  <si>
    <t>1076016277</t>
  </si>
  <si>
    <t xml:space="preserve">Poznámka k souboru cen:_x000D_
1. V cenách jsou započteny i náklady na spotřebu vody. </t>
  </si>
  <si>
    <t>"svislé dilatační spáry - odřezání betonu u dilatačních spár"</t>
  </si>
  <si>
    <t>2*12*9,4+12*0,4</t>
  </si>
  <si>
    <t>"vodorovné dilatační spáry - proříznutí betonového plata"</t>
  </si>
  <si>
    <t>14</t>
  </si>
  <si>
    <t>938902122</t>
  </si>
  <si>
    <t>Čištění nádrží, ploch dřevěných nebo betonových konstrukcí, potrubí ploch betonových konstrukcí tlakovou vodou</t>
  </si>
  <si>
    <t>67201924</t>
  </si>
  <si>
    <t xml:space="preserve">Poznámka k souboru cen:_x000D_
1. V ceně -1131 jsou započteny i náklady na rozpojení bahna a naložení, ruční přemístění vodorovné za prvních 10 m, svislé za prvních 3,5 m, ztížení prací při rozmáčení. 2. V ceně -1132 jsou započteny i náklady na odstranění zbytků nečistot zametením nebo seškrábáním včetně naložení, ruční vodorovné přemístění za prvních 10 m, svislé přemístění za prvních 3,5 m, opláchnutí vyčištěných míst proudem tlakové vody. 3. V ceně -1150, -1151 jsou započteny i náklady na vodorovné přemístění m3 bahna za každých dalších 10 m, nebo svislé přemístění za každých 3,5 m nad základní přemístění započítané v cenách -1131 a -1132. 4. V cenách -1150 a -1151 nejsou započteny náklady na odvoz bahna auty. Toto vodorovné přemístění se oceňuje cenami ceníku 800-1 Zemní práce. 5. Množství měrných jednotek se určuje u cen: a) 1131, -1150, -1151 za m3 odstraňovaného nerozpojeného bahna; b) 1132, -2121, -2122, -2123 v m2 očištěné plochy. </t>
  </si>
  <si>
    <t>"svislé dilatační spáry - povrch betonu a zbytek dilatační spáry, výkaz"</t>
  </si>
  <si>
    <t>117,3</t>
  </si>
  <si>
    <t>"vodorovné dilatační spáry - povrch betonu a zbytek dilatační spáry, výkaz"</t>
  </si>
  <si>
    <t>9389021R</t>
  </si>
  <si>
    <t>Vlhčení ploch betonových konstrukcí vodou</t>
  </si>
  <si>
    <t>-1784102425</t>
  </si>
  <si>
    <t>16</t>
  </si>
  <si>
    <t>938909311</t>
  </si>
  <si>
    <t>Čištění vozovek metením bláta, prachu nebo hlinitého nánosu s odklizením na hromady na vzdálenost do 20 m nebo naložením na dopravní prostředek strojně povrchu podkladu nebo krytu betonového nebo živičného</t>
  </si>
  <si>
    <t>117465628</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</si>
  <si>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</si>
  <si>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"viz příloha B."</t>
  </si>
  <si>
    <t>"čištění komunikace během stavby"</t>
  </si>
  <si>
    <t>2*400,0</t>
  </si>
  <si>
    <t>17</t>
  </si>
  <si>
    <t>985111213</t>
  </si>
  <si>
    <t>Otlučení nebo odsekání vrstev betonu stěn, tloušťka odsekané vrstvy přes 100 do 150 mm</t>
  </si>
  <si>
    <t>1312226493</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</si>
  <si>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</si>
  <si>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"vybourání betonu tl. 120 mm v místě dilatačních spár, viz příloha B., D.1, D.4"</t>
  </si>
  <si>
    <t>12*9,4*0,4</t>
  </si>
  <si>
    <t>18</t>
  </si>
  <si>
    <t>985111292</t>
  </si>
  <si>
    <t>Otlučení nebo odsekání vrstev betonu Příplatek k cenám odsekání betonu za plochu do 10 m2 jednotlivě</t>
  </si>
  <si>
    <t>1794923486</t>
  </si>
  <si>
    <t>"vybourání betonu v místě dilatačních spár, viz příloha B., D.1, D.4"</t>
  </si>
  <si>
    <t>19</t>
  </si>
  <si>
    <t>R-1070</t>
  </si>
  <si>
    <t>Chemické kotvy (např. HILTI HIT - HY 200)</t>
  </si>
  <si>
    <t>l</t>
  </si>
  <si>
    <t>-956795291</t>
  </si>
  <si>
    <t>"pro ukotvení váplňového zdiva pomocí žebírkové oceli, viz příloha B., D.1, D.4"</t>
  </si>
  <si>
    <t>"chemická lepicí hmota je dodávána v balení s vytlačovacím přístrojem a směšovačem (včetně prodlužovacího nástavce)"</t>
  </si>
  <si>
    <t>"výpočet zahrnuje ztratné"</t>
  </si>
  <si>
    <t>2*12*31*0,10*(0,012*0,012-0,008*0,008)*1000</t>
  </si>
  <si>
    <t>997</t>
  </si>
  <si>
    <t>Přesun sutě</t>
  </si>
  <si>
    <t>20</t>
  </si>
  <si>
    <t>9972218251R</t>
  </si>
  <si>
    <t>Likvidace železobetonového odpadu včetně naložení, vodorovné i svislé dopravvy,ev. přeložení, uložení a poplatku za uložení</t>
  </si>
  <si>
    <t>761418916</t>
  </si>
  <si>
    <t>"viz příloha B., D.1"</t>
  </si>
  <si>
    <t>"vybouraný materiál"</t>
  </si>
  <si>
    <t>2*12*0,19*0,12*9,4*2,4</t>
  </si>
  <si>
    <t>998</t>
  </si>
  <si>
    <t>Přesun hmot</t>
  </si>
  <si>
    <t>998325011</t>
  </si>
  <si>
    <t>Přesun hmot pro objekty plavební dopravní vzdálenost do 500 m</t>
  </si>
  <si>
    <t>1817015347</t>
  </si>
  <si>
    <t xml:space="preserve">Poznámka k souboru cen:_x000D_
1. Ceny jsou určeny pro jakoukoliv konstrukčně-materiálovou charakteristiku. </t>
  </si>
  <si>
    <t>PSV</t>
  </si>
  <si>
    <t>Práce a dodávky PSV</t>
  </si>
  <si>
    <t>711</t>
  </si>
  <si>
    <t>Izolace proti vodě, vlhkosti a plynům</t>
  </si>
  <si>
    <t>22</t>
  </si>
  <si>
    <t>7111910R</t>
  </si>
  <si>
    <t>Provedení penetrace</t>
  </si>
  <si>
    <t>1007226823</t>
  </si>
  <si>
    <t>"penetrace boků spáry, viz příloha B., D.1, D.4, D.5"</t>
  </si>
  <si>
    <t>2*12*9,4</t>
  </si>
  <si>
    <t>2*7,0+2*7,3</t>
  </si>
  <si>
    <t>23</t>
  </si>
  <si>
    <t>M</t>
  </si>
  <si>
    <t>24551517R</t>
  </si>
  <si>
    <t xml:space="preserve">penetrace polyuretanová </t>
  </si>
  <si>
    <t>litr</t>
  </si>
  <si>
    <t>32</t>
  </si>
  <si>
    <t>953515681</t>
  </si>
  <si>
    <t>"penetrace boků spáry, 10 ml/bm spáry, viz příloha B., D.1, D.4, D.5"</t>
  </si>
  <si>
    <t>12*9,4*10/1000</t>
  </si>
  <si>
    <t>14,30*10/1000</t>
  </si>
  <si>
    <t>767</t>
  </si>
  <si>
    <t>Konstrukce zámečnické</t>
  </si>
  <si>
    <t>24</t>
  </si>
  <si>
    <t>767995111</t>
  </si>
  <si>
    <t>Montáž ostatních atypických zámečnických konstrukcí hmotnosti do 5 kg</t>
  </si>
  <si>
    <t>kg</t>
  </si>
  <si>
    <t>-2013846976</t>
  </si>
  <si>
    <t xml:space="preserve">Poznámka k souboru cen:_x000D_
1. Určení cen se řídí hmotností jednotlivě montovaného dílu konstrukce. </t>
  </si>
  <si>
    <t>"kotvy, viz příloha B., D.1, D.4, D.5"</t>
  </si>
  <si>
    <t>2*12*31*0,395</t>
  </si>
  <si>
    <t>25</t>
  </si>
  <si>
    <t>130210110</t>
  </si>
  <si>
    <t>tyč ocelová žebírková, výztuž do betonu, zn.oceli BSt 500S, v tyčích, D 8 mm</t>
  </si>
  <si>
    <t>1715187161</t>
  </si>
  <si>
    <t>2*12*31*0,000395</t>
  </si>
  <si>
    <t>26</t>
  </si>
  <si>
    <t>767996701</t>
  </si>
  <si>
    <t>Demontáž ostatních zámečnických konstrukcí o hmotnosti jednotlivých dílů řezáním do 50 kg</t>
  </si>
  <si>
    <t>452103633</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</si>
  <si>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</si>
  <si>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"původní výztuž, viz příloha B., D.1"</t>
  </si>
  <si>
    <t>2*12*9,4*0,21*2</t>
  </si>
  <si>
    <t>2*12*32*0,07*0,62</t>
  </si>
  <si>
    <t>2*2*12*32*0,10*0,2</t>
  </si>
  <si>
    <t>27</t>
  </si>
  <si>
    <t>998767101</t>
  </si>
  <si>
    <t>Přesun hmot pro zámečnické konstrukce stanovený z hmotnosti přesunovaného materiálu vodorovná dopravní vzdálenost do 50 m v objektech výšky do 6 m</t>
  </si>
  <si>
    <t>1061774162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</si>
  <si>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</si>
  <si>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VON.01 - Vedlejší a ostatní náklady</t>
  </si>
  <si>
    <t>OST - Vedlejší a ostatní rozpočtové náklady</t>
  </si>
  <si>
    <t xml:space="preserve">    01 - Vedlejší rozpočtové náklady</t>
  </si>
  <si>
    <t xml:space="preserve">    02 - Projektová dokumentace - ostatní náklady</t>
  </si>
  <si>
    <t xml:space="preserve">    09 - Ostatní náklady</t>
  </si>
  <si>
    <t>OST</t>
  </si>
  <si>
    <t>Vedlejší a ostatní rozpočtové náklady</t>
  </si>
  <si>
    <t>01</t>
  </si>
  <si>
    <t>Vedlejší rozpočtové náklady</t>
  </si>
  <si>
    <t>011</t>
  </si>
  <si>
    <t>Zajištění kompletního zařízení staveniště a jeho připojení na sítě</t>
  </si>
  <si>
    <t>soubor</t>
  </si>
  <si>
    <t>1024</t>
  </si>
  <si>
    <t>-836283091</t>
  </si>
  <si>
    <t>"viz příloha A.,B., D.1"</t>
  </si>
  <si>
    <t>- zajištění oplocení prostoru ZS, jeho napojení na inž. sítě</t>
  </si>
  <si>
    <t>- zajištění následné likvidace všech objektů ZS včetně připojení na sítě</t>
  </si>
  <si>
    <t>- zajištění zřízení a odstranění dočasných příjezdů pro realizaci stavby</t>
  </si>
  <si>
    <t>- zajištění ochrany veškeré zeleně v prostoru staveniště a v jeho bezprostřední blízkosti pro poškození během realizace stavby</t>
  </si>
  <si>
    <t>01132</t>
  </si>
  <si>
    <t>Zajištění obnovy zpevněných a nezpevněných komunikací</t>
  </si>
  <si>
    <t>444053523</t>
  </si>
  <si>
    <t>"obnova stávajících zpevněných i nezpevněných ploch a komunikací při jejich případném porušení"</t>
  </si>
  <si>
    <t>02</t>
  </si>
  <si>
    <t>Projektová dokumentace - ostatní náklady</t>
  </si>
  <si>
    <t>023</t>
  </si>
  <si>
    <t>Vypracování projektu skutečného provedení díla</t>
  </si>
  <si>
    <t>-982682161</t>
  </si>
  <si>
    <t>"2 paré + 1 x CD, viz příloha B."</t>
  </si>
  <si>
    <t>09</t>
  </si>
  <si>
    <t>Ostatní náklady</t>
  </si>
  <si>
    <t>0931</t>
  </si>
  <si>
    <t>Provedení pasportizace stávajících nemovitostí (vč. pozemků) a jejich příslušenství, zajištění fotodokumentace stávajícího stavu přístupových komunikací</t>
  </si>
  <si>
    <t>262144</t>
  </si>
  <si>
    <t>-1740741089</t>
  </si>
  <si>
    <t>0941</t>
  </si>
  <si>
    <t>Opatření proti poškození inženýrských sítí</t>
  </si>
  <si>
    <t>891426139</t>
  </si>
  <si>
    <t>0992</t>
  </si>
  <si>
    <t>Zajištění průzkumu staveniště zaměřeného na výskyt zvláště chráněných živočichů a rostlin a jejich odborného transferu</t>
  </si>
  <si>
    <t>563596986</t>
  </si>
  <si>
    <t>0994</t>
  </si>
  <si>
    <t>Zajištění veškerých předepsaných rozborů, atestů, zkoušek a revizí dle příslušných norem a dalších předpisů a nařízení platných v ČR, kterými bude prokázáno dosažení předepsané kvality a parametrů dokončeného díla</t>
  </si>
  <si>
    <t>2003994651</t>
  </si>
  <si>
    <t>0996</t>
  </si>
  <si>
    <t>Zajištění výroby a instalace informačních tabulí ke stavbě</t>
  </si>
  <si>
    <t>1961040718</t>
  </si>
  <si>
    <t>09991</t>
  </si>
  <si>
    <t>Zajištění fotodokumentace veškerých konstrukcí, které budou v průběhu výstavby skryty nebo zakryty</t>
  </si>
  <si>
    <t>-657913903</t>
  </si>
  <si>
    <t>099911</t>
  </si>
  <si>
    <t>Zajištění vedení průběžné evidence odpadů</t>
  </si>
  <si>
    <t>1939744187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</si>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</sst>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6"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37" fillId="0" borderId="0" xfId="0" applyFont="1" applyBorder="1" applyAlignment="1" applyProtection="1">
      <alignment vertical="center" wrapText="1"/>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79"/>
      <c r="AS2" s="379"/>
      <c r="AT2" s="379"/>
      <c r="AU2" s="379"/>
      <c r="AV2" s="379"/>
      <c r="AW2" s="379"/>
      <c r="AX2" s="379"/>
      <c r="AY2" s="379"/>
      <c r="AZ2" s="379"/>
      <c r="BA2" s="379"/>
      <c r="BB2" s="379"/>
      <c r="BC2" s="379"/>
      <c r="BD2" s="379"/>
      <c r="BE2" s="379"/>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44" t="s">
        <v>16</v>
      </c>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28"/>
      <c r="AQ5" s="30"/>
      <c r="BE5" s="342" t="s">
        <v>17</v>
      </c>
      <c r="BS5" s="23" t="s">
        <v>8</v>
      </c>
    </row>
    <row r="6" spans="1:74" ht="36.9" customHeight="1">
      <c r="B6" s="27"/>
      <c r="C6" s="28"/>
      <c r="D6" s="35" t="s">
        <v>18</v>
      </c>
      <c r="E6" s="28"/>
      <c r="F6" s="28"/>
      <c r="G6" s="28"/>
      <c r="H6" s="28"/>
      <c r="I6" s="28"/>
      <c r="J6" s="28"/>
      <c r="K6" s="346" t="s">
        <v>19</v>
      </c>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5"/>
      <c r="AM6" s="345"/>
      <c r="AN6" s="345"/>
      <c r="AO6" s="345"/>
      <c r="AP6" s="28"/>
      <c r="AQ6" s="30"/>
      <c r="BE6" s="343"/>
      <c r="BS6" s="23" t="s">
        <v>20</v>
      </c>
    </row>
    <row r="7" spans="1:74" ht="14.4"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24</v>
      </c>
      <c r="AO7" s="28"/>
      <c r="AP7" s="28"/>
      <c r="AQ7" s="30"/>
      <c r="BE7" s="343"/>
      <c r="BS7" s="23" t="s">
        <v>25</v>
      </c>
    </row>
    <row r="8" spans="1:74" ht="14.4" customHeight="1">
      <c r="B8" s="27"/>
      <c r="C8" s="28"/>
      <c r="D8" s="36" t="s">
        <v>26</v>
      </c>
      <c r="E8" s="28"/>
      <c r="F8" s="28"/>
      <c r="G8" s="28"/>
      <c r="H8" s="28"/>
      <c r="I8" s="28"/>
      <c r="J8" s="28"/>
      <c r="K8" s="34" t="s">
        <v>27</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28</v>
      </c>
      <c r="AL8" s="28"/>
      <c r="AM8" s="28"/>
      <c r="AN8" s="37" t="s">
        <v>29</v>
      </c>
      <c r="AO8" s="28"/>
      <c r="AP8" s="28"/>
      <c r="AQ8" s="30"/>
      <c r="BE8" s="343"/>
      <c r="BS8" s="23" t="s">
        <v>30</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3"/>
      <c r="BS9" s="23" t="s">
        <v>31</v>
      </c>
    </row>
    <row r="10" spans="1:74" ht="14.4" customHeight="1">
      <c r="B10" s="27"/>
      <c r="C10" s="28"/>
      <c r="D10" s="36"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33</v>
      </c>
      <c r="AL10" s="28"/>
      <c r="AM10" s="28"/>
      <c r="AN10" s="34" t="s">
        <v>34</v>
      </c>
      <c r="AO10" s="28"/>
      <c r="AP10" s="28"/>
      <c r="AQ10" s="30"/>
      <c r="BE10" s="343"/>
      <c r="BS10" s="23" t="s">
        <v>20</v>
      </c>
    </row>
    <row r="11" spans="1:74" ht="18.45"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36</v>
      </c>
      <c r="AL11" s="28"/>
      <c r="AM11" s="28"/>
      <c r="AN11" s="34" t="s">
        <v>34</v>
      </c>
      <c r="AO11" s="28"/>
      <c r="AP11" s="28"/>
      <c r="AQ11" s="30"/>
      <c r="BE11" s="343"/>
      <c r="BS11" s="23" t="s">
        <v>20</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3"/>
      <c r="BS12" s="23" t="s">
        <v>20</v>
      </c>
    </row>
    <row r="13" spans="1:74" ht="14.4"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33</v>
      </c>
      <c r="AL13" s="28"/>
      <c r="AM13" s="28"/>
      <c r="AN13" s="38" t="s">
        <v>38</v>
      </c>
      <c r="AO13" s="28"/>
      <c r="AP13" s="28"/>
      <c r="AQ13" s="30"/>
      <c r="BE13" s="343"/>
      <c r="BS13" s="23" t="s">
        <v>20</v>
      </c>
    </row>
    <row r="14" spans="1:74" ht="13.2">
      <c r="B14" s="27"/>
      <c r="C14" s="28"/>
      <c r="D14" s="28"/>
      <c r="E14" s="347" t="s">
        <v>38</v>
      </c>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6" t="s">
        <v>36</v>
      </c>
      <c r="AL14" s="28"/>
      <c r="AM14" s="28"/>
      <c r="AN14" s="38" t="s">
        <v>38</v>
      </c>
      <c r="AO14" s="28"/>
      <c r="AP14" s="28"/>
      <c r="AQ14" s="30"/>
      <c r="BE14" s="343"/>
      <c r="BS14" s="23" t="s">
        <v>20</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3"/>
      <c r="BS15" s="23" t="s">
        <v>6</v>
      </c>
    </row>
    <row r="16" spans="1:74" ht="14.4"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33</v>
      </c>
      <c r="AL16" s="28"/>
      <c r="AM16" s="28"/>
      <c r="AN16" s="34" t="s">
        <v>34</v>
      </c>
      <c r="AO16" s="28"/>
      <c r="AP16" s="28"/>
      <c r="AQ16" s="30"/>
      <c r="BE16" s="343"/>
      <c r="BS16" s="23" t="s">
        <v>6</v>
      </c>
    </row>
    <row r="17" spans="2:71" ht="18.45"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36</v>
      </c>
      <c r="AL17" s="28"/>
      <c r="AM17" s="28"/>
      <c r="AN17" s="34" t="s">
        <v>34</v>
      </c>
      <c r="AO17" s="28"/>
      <c r="AP17" s="28"/>
      <c r="AQ17" s="30"/>
      <c r="BE17" s="343"/>
      <c r="BS17" s="23" t="s">
        <v>40</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3"/>
      <c r="BS18" s="23" t="s">
        <v>8</v>
      </c>
    </row>
    <row r="19" spans="2:71" ht="14.4" customHeight="1">
      <c r="B19" s="27"/>
      <c r="C19" s="28"/>
      <c r="D19" s="36" t="s">
        <v>41</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3"/>
      <c r="BS19" s="23" t="s">
        <v>8</v>
      </c>
    </row>
    <row r="20" spans="2:71" ht="48.75" customHeight="1">
      <c r="B20" s="27"/>
      <c r="C20" s="28"/>
      <c r="D20" s="28"/>
      <c r="E20" s="349" t="s">
        <v>42</v>
      </c>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28"/>
      <c r="AP20" s="28"/>
      <c r="AQ20" s="30"/>
      <c r="BE20" s="343"/>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3"/>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3"/>
    </row>
    <row r="23" spans="2:71" s="1" customFormat="1" ht="25.95" customHeight="1">
      <c r="B23" s="40"/>
      <c r="C23" s="41"/>
      <c r="D23" s="42" t="s">
        <v>43</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0">
        <f>ROUND(AG51,2)</f>
        <v>0</v>
      </c>
      <c r="AL23" s="351"/>
      <c r="AM23" s="351"/>
      <c r="AN23" s="351"/>
      <c r="AO23" s="351"/>
      <c r="AP23" s="41"/>
      <c r="AQ23" s="44"/>
      <c r="BE23" s="343"/>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3"/>
    </row>
    <row r="25" spans="2:71" s="1" customFormat="1" ht="12">
      <c r="B25" s="40"/>
      <c r="C25" s="41"/>
      <c r="D25" s="41"/>
      <c r="E25" s="41"/>
      <c r="F25" s="41"/>
      <c r="G25" s="41"/>
      <c r="H25" s="41"/>
      <c r="I25" s="41"/>
      <c r="J25" s="41"/>
      <c r="K25" s="41"/>
      <c r="L25" s="352" t="s">
        <v>44</v>
      </c>
      <c r="M25" s="352"/>
      <c r="N25" s="352"/>
      <c r="O25" s="352"/>
      <c r="P25" s="41"/>
      <c r="Q25" s="41"/>
      <c r="R25" s="41"/>
      <c r="S25" s="41"/>
      <c r="T25" s="41"/>
      <c r="U25" s="41"/>
      <c r="V25" s="41"/>
      <c r="W25" s="352" t="s">
        <v>45</v>
      </c>
      <c r="X25" s="352"/>
      <c r="Y25" s="352"/>
      <c r="Z25" s="352"/>
      <c r="AA25" s="352"/>
      <c r="AB25" s="352"/>
      <c r="AC25" s="352"/>
      <c r="AD25" s="352"/>
      <c r="AE25" s="352"/>
      <c r="AF25" s="41"/>
      <c r="AG25" s="41"/>
      <c r="AH25" s="41"/>
      <c r="AI25" s="41"/>
      <c r="AJ25" s="41"/>
      <c r="AK25" s="352" t="s">
        <v>46</v>
      </c>
      <c r="AL25" s="352"/>
      <c r="AM25" s="352"/>
      <c r="AN25" s="352"/>
      <c r="AO25" s="352"/>
      <c r="AP25" s="41"/>
      <c r="AQ25" s="44"/>
      <c r="BE25" s="343"/>
    </row>
    <row r="26" spans="2:71" s="2" customFormat="1" ht="14.4" hidden="1" customHeight="1">
      <c r="B26" s="46"/>
      <c r="C26" s="47"/>
      <c r="D26" s="48" t="s">
        <v>47</v>
      </c>
      <c r="E26" s="47"/>
      <c r="F26" s="48" t="s">
        <v>48</v>
      </c>
      <c r="G26" s="47"/>
      <c r="H26" s="47"/>
      <c r="I26" s="47"/>
      <c r="J26" s="47"/>
      <c r="K26" s="47"/>
      <c r="L26" s="353">
        <v>0.21</v>
      </c>
      <c r="M26" s="354"/>
      <c r="N26" s="354"/>
      <c r="O26" s="354"/>
      <c r="P26" s="47"/>
      <c r="Q26" s="47"/>
      <c r="R26" s="47"/>
      <c r="S26" s="47"/>
      <c r="T26" s="47"/>
      <c r="U26" s="47"/>
      <c r="V26" s="47"/>
      <c r="W26" s="355">
        <f>ROUND(AZ51,2)</f>
        <v>0</v>
      </c>
      <c r="X26" s="354"/>
      <c r="Y26" s="354"/>
      <c r="Z26" s="354"/>
      <c r="AA26" s="354"/>
      <c r="AB26" s="354"/>
      <c r="AC26" s="354"/>
      <c r="AD26" s="354"/>
      <c r="AE26" s="354"/>
      <c r="AF26" s="47"/>
      <c r="AG26" s="47"/>
      <c r="AH26" s="47"/>
      <c r="AI26" s="47"/>
      <c r="AJ26" s="47"/>
      <c r="AK26" s="355">
        <f>ROUND(AV51,2)</f>
        <v>0</v>
      </c>
      <c r="AL26" s="354"/>
      <c r="AM26" s="354"/>
      <c r="AN26" s="354"/>
      <c r="AO26" s="354"/>
      <c r="AP26" s="47"/>
      <c r="AQ26" s="49"/>
      <c r="BE26" s="343"/>
    </row>
    <row r="27" spans="2:71" s="2" customFormat="1" ht="14.4" hidden="1" customHeight="1">
      <c r="B27" s="46"/>
      <c r="C27" s="47"/>
      <c r="D27" s="47"/>
      <c r="E27" s="47"/>
      <c r="F27" s="48" t="s">
        <v>49</v>
      </c>
      <c r="G27" s="47"/>
      <c r="H27" s="47"/>
      <c r="I27" s="47"/>
      <c r="J27" s="47"/>
      <c r="K27" s="47"/>
      <c r="L27" s="353">
        <v>0.15</v>
      </c>
      <c r="M27" s="354"/>
      <c r="N27" s="354"/>
      <c r="O27" s="354"/>
      <c r="P27" s="47"/>
      <c r="Q27" s="47"/>
      <c r="R27" s="47"/>
      <c r="S27" s="47"/>
      <c r="T27" s="47"/>
      <c r="U27" s="47"/>
      <c r="V27" s="47"/>
      <c r="W27" s="355">
        <f>ROUND(BA51,2)</f>
        <v>0</v>
      </c>
      <c r="X27" s="354"/>
      <c r="Y27" s="354"/>
      <c r="Z27" s="354"/>
      <c r="AA27" s="354"/>
      <c r="AB27" s="354"/>
      <c r="AC27" s="354"/>
      <c r="AD27" s="354"/>
      <c r="AE27" s="354"/>
      <c r="AF27" s="47"/>
      <c r="AG27" s="47"/>
      <c r="AH27" s="47"/>
      <c r="AI27" s="47"/>
      <c r="AJ27" s="47"/>
      <c r="AK27" s="355">
        <f>ROUND(AW51,2)</f>
        <v>0</v>
      </c>
      <c r="AL27" s="354"/>
      <c r="AM27" s="354"/>
      <c r="AN27" s="354"/>
      <c r="AO27" s="354"/>
      <c r="AP27" s="47"/>
      <c r="AQ27" s="49"/>
      <c r="BE27" s="343"/>
    </row>
    <row r="28" spans="2:71" s="2" customFormat="1" ht="14.4" customHeight="1">
      <c r="B28" s="46"/>
      <c r="C28" s="47"/>
      <c r="D28" s="48" t="s">
        <v>47</v>
      </c>
      <c r="E28" s="47"/>
      <c r="F28" s="48" t="s">
        <v>50</v>
      </c>
      <c r="G28" s="47"/>
      <c r="H28" s="47"/>
      <c r="I28" s="47"/>
      <c r="J28" s="47"/>
      <c r="K28" s="47"/>
      <c r="L28" s="353">
        <v>0.21</v>
      </c>
      <c r="M28" s="354"/>
      <c r="N28" s="354"/>
      <c r="O28" s="354"/>
      <c r="P28" s="47"/>
      <c r="Q28" s="47"/>
      <c r="R28" s="47"/>
      <c r="S28" s="47"/>
      <c r="T28" s="47"/>
      <c r="U28" s="47"/>
      <c r="V28" s="47"/>
      <c r="W28" s="355">
        <f>ROUND(BB51,2)</f>
        <v>0</v>
      </c>
      <c r="X28" s="354"/>
      <c r="Y28" s="354"/>
      <c r="Z28" s="354"/>
      <c r="AA28" s="354"/>
      <c r="AB28" s="354"/>
      <c r="AC28" s="354"/>
      <c r="AD28" s="354"/>
      <c r="AE28" s="354"/>
      <c r="AF28" s="47"/>
      <c r="AG28" s="47"/>
      <c r="AH28" s="47"/>
      <c r="AI28" s="47"/>
      <c r="AJ28" s="47"/>
      <c r="AK28" s="355">
        <v>0</v>
      </c>
      <c r="AL28" s="354"/>
      <c r="AM28" s="354"/>
      <c r="AN28" s="354"/>
      <c r="AO28" s="354"/>
      <c r="AP28" s="47"/>
      <c r="AQ28" s="49"/>
      <c r="BE28" s="343"/>
    </row>
    <row r="29" spans="2:71" s="2" customFormat="1" ht="14.4" customHeight="1">
      <c r="B29" s="46"/>
      <c r="C29" s="47"/>
      <c r="D29" s="47"/>
      <c r="E29" s="47"/>
      <c r="F29" s="48" t="s">
        <v>51</v>
      </c>
      <c r="G29" s="47"/>
      <c r="H29" s="47"/>
      <c r="I29" s="47"/>
      <c r="J29" s="47"/>
      <c r="K29" s="47"/>
      <c r="L29" s="353">
        <v>0.15</v>
      </c>
      <c r="M29" s="354"/>
      <c r="N29" s="354"/>
      <c r="O29" s="354"/>
      <c r="P29" s="47"/>
      <c r="Q29" s="47"/>
      <c r="R29" s="47"/>
      <c r="S29" s="47"/>
      <c r="T29" s="47"/>
      <c r="U29" s="47"/>
      <c r="V29" s="47"/>
      <c r="W29" s="355">
        <f>ROUND(BC51,2)</f>
        <v>0</v>
      </c>
      <c r="X29" s="354"/>
      <c r="Y29" s="354"/>
      <c r="Z29" s="354"/>
      <c r="AA29" s="354"/>
      <c r="AB29" s="354"/>
      <c r="AC29" s="354"/>
      <c r="AD29" s="354"/>
      <c r="AE29" s="354"/>
      <c r="AF29" s="47"/>
      <c r="AG29" s="47"/>
      <c r="AH29" s="47"/>
      <c r="AI29" s="47"/>
      <c r="AJ29" s="47"/>
      <c r="AK29" s="355">
        <v>0</v>
      </c>
      <c r="AL29" s="354"/>
      <c r="AM29" s="354"/>
      <c r="AN29" s="354"/>
      <c r="AO29" s="354"/>
      <c r="AP29" s="47"/>
      <c r="AQ29" s="49"/>
      <c r="BE29" s="343"/>
    </row>
    <row r="30" spans="2:71" s="2" customFormat="1" ht="14.4" hidden="1" customHeight="1">
      <c r="B30" s="46"/>
      <c r="C30" s="47"/>
      <c r="D30" s="47"/>
      <c r="E30" s="47"/>
      <c r="F30" s="48" t="s">
        <v>52</v>
      </c>
      <c r="G30" s="47"/>
      <c r="H30" s="47"/>
      <c r="I30" s="47"/>
      <c r="J30" s="47"/>
      <c r="K30" s="47"/>
      <c r="L30" s="353">
        <v>0</v>
      </c>
      <c r="M30" s="354"/>
      <c r="N30" s="354"/>
      <c r="O30" s="354"/>
      <c r="P30" s="47"/>
      <c r="Q30" s="47"/>
      <c r="R30" s="47"/>
      <c r="S30" s="47"/>
      <c r="T30" s="47"/>
      <c r="U30" s="47"/>
      <c r="V30" s="47"/>
      <c r="W30" s="355">
        <f>ROUND(BD51,2)</f>
        <v>0</v>
      </c>
      <c r="X30" s="354"/>
      <c r="Y30" s="354"/>
      <c r="Z30" s="354"/>
      <c r="AA30" s="354"/>
      <c r="AB30" s="354"/>
      <c r="AC30" s="354"/>
      <c r="AD30" s="354"/>
      <c r="AE30" s="354"/>
      <c r="AF30" s="47"/>
      <c r="AG30" s="47"/>
      <c r="AH30" s="47"/>
      <c r="AI30" s="47"/>
      <c r="AJ30" s="47"/>
      <c r="AK30" s="355">
        <v>0</v>
      </c>
      <c r="AL30" s="354"/>
      <c r="AM30" s="354"/>
      <c r="AN30" s="354"/>
      <c r="AO30" s="354"/>
      <c r="AP30" s="47"/>
      <c r="AQ30" s="49"/>
      <c r="BE30" s="343"/>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3"/>
    </row>
    <row r="32" spans="2:71" s="1" customFormat="1" ht="25.95" customHeight="1">
      <c r="B32" s="40"/>
      <c r="C32" s="50"/>
      <c r="D32" s="51" t="s">
        <v>53</v>
      </c>
      <c r="E32" s="52"/>
      <c r="F32" s="52"/>
      <c r="G32" s="52"/>
      <c r="H32" s="52"/>
      <c r="I32" s="52"/>
      <c r="J32" s="52"/>
      <c r="K32" s="52"/>
      <c r="L32" s="52"/>
      <c r="M32" s="52"/>
      <c r="N32" s="52"/>
      <c r="O32" s="52"/>
      <c r="P32" s="52"/>
      <c r="Q32" s="52"/>
      <c r="R32" s="52"/>
      <c r="S32" s="52"/>
      <c r="T32" s="53" t="s">
        <v>54</v>
      </c>
      <c r="U32" s="52"/>
      <c r="V32" s="52"/>
      <c r="W32" s="52"/>
      <c r="X32" s="356" t="s">
        <v>55</v>
      </c>
      <c r="Y32" s="357"/>
      <c r="Z32" s="357"/>
      <c r="AA32" s="357"/>
      <c r="AB32" s="357"/>
      <c r="AC32" s="52"/>
      <c r="AD32" s="52"/>
      <c r="AE32" s="52"/>
      <c r="AF32" s="52"/>
      <c r="AG32" s="52"/>
      <c r="AH32" s="52"/>
      <c r="AI32" s="52"/>
      <c r="AJ32" s="52"/>
      <c r="AK32" s="358">
        <f>SUM(AK23:AK30)</f>
        <v>0</v>
      </c>
      <c r="AL32" s="357"/>
      <c r="AM32" s="357"/>
      <c r="AN32" s="357"/>
      <c r="AO32" s="359"/>
      <c r="AP32" s="50"/>
      <c r="AQ32" s="54"/>
      <c r="BE32" s="343"/>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56</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3534vv</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60" t="str">
        <f>K6</f>
        <v>VD Veletov, oprava dilatačních spar</v>
      </c>
      <c r="M42" s="361"/>
      <c r="N42" s="361"/>
      <c r="O42" s="361"/>
      <c r="P42" s="361"/>
      <c r="Q42" s="361"/>
      <c r="R42" s="361"/>
      <c r="S42" s="361"/>
      <c r="T42" s="361"/>
      <c r="U42" s="361"/>
      <c r="V42" s="361"/>
      <c r="W42" s="361"/>
      <c r="X42" s="361"/>
      <c r="Y42" s="361"/>
      <c r="Z42" s="361"/>
      <c r="AA42" s="361"/>
      <c r="AB42" s="361"/>
      <c r="AC42" s="361"/>
      <c r="AD42" s="361"/>
      <c r="AE42" s="361"/>
      <c r="AF42" s="361"/>
      <c r="AG42" s="361"/>
      <c r="AH42" s="361"/>
      <c r="AI42" s="361"/>
      <c r="AJ42" s="361"/>
      <c r="AK42" s="361"/>
      <c r="AL42" s="361"/>
      <c r="AM42" s="361"/>
      <c r="AN42" s="361"/>
      <c r="AO42" s="361"/>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26</v>
      </c>
      <c r="D44" s="62"/>
      <c r="E44" s="62"/>
      <c r="F44" s="62"/>
      <c r="G44" s="62"/>
      <c r="H44" s="62"/>
      <c r="I44" s="62"/>
      <c r="J44" s="62"/>
      <c r="K44" s="62"/>
      <c r="L44" s="71" t="str">
        <f>IF(K8="","",K8)</f>
        <v>Veletov</v>
      </c>
      <c r="M44" s="62"/>
      <c r="N44" s="62"/>
      <c r="O44" s="62"/>
      <c r="P44" s="62"/>
      <c r="Q44" s="62"/>
      <c r="R44" s="62"/>
      <c r="S44" s="62"/>
      <c r="T44" s="62"/>
      <c r="U44" s="62"/>
      <c r="V44" s="62"/>
      <c r="W44" s="62"/>
      <c r="X44" s="62"/>
      <c r="Y44" s="62"/>
      <c r="Z44" s="62"/>
      <c r="AA44" s="62"/>
      <c r="AB44" s="62"/>
      <c r="AC44" s="62"/>
      <c r="AD44" s="62"/>
      <c r="AE44" s="62"/>
      <c r="AF44" s="62"/>
      <c r="AG44" s="62"/>
      <c r="AH44" s="62"/>
      <c r="AI44" s="64" t="s">
        <v>28</v>
      </c>
      <c r="AJ44" s="62"/>
      <c r="AK44" s="62"/>
      <c r="AL44" s="62"/>
      <c r="AM44" s="362" t="str">
        <f>IF(AN8= "","",AN8)</f>
        <v>25.11.2016</v>
      </c>
      <c r="AN44" s="362"/>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32</v>
      </c>
      <c r="D46" s="62"/>
      <c r="E46" s="62"/>
      <c r="F46" s="62"/>
      <c r="G46" s="62"/>
      <c r="H46" s="62"/>
      <c r="I46" s="62"/>
      <c r="J46" s="62"/>
      <c r="K46" s="62"/>
      <c r="L46" s="65" t="str">
        <f>IF(E11= "","",E11)</f>
        <v>Povodí Labe, státní podnik, OIČ, Hradec Králové</v>
      </c>
      <c r="M46" s="62"/>
      <c r="N46" s="62"/>
      <c r="O46" s="62"/>
      <c r="P46" s="62"/>
      <c r="Q46" s="62"/>
      <c r="R46" s="62"/>
      <c r="S46" s="62"/>
      <c r="T46" s="62"/>
      <c r="U46" s="62"/>
      <c r="V46" s="62"/>
      <c r="W46" s="62"/>
      <c r="X46" s="62"/>
      <c r="Y46" s="62"/>
      <c r="Z46" s="62"/>
      <c r="AA46" s="62"/>
      <c r="AB46" s="62"/>
      <c r="AC46" s="62"/>
      <c r="AD46" s="62"/>
      <c r="AE46" s="62"/>
      <c r="AF46" s="62"/>
      <c r="AG46" s="62"/>
      <c r="AH46" s="62"/>
      <c r="AI46" s="64" t="s">
        <v>39</v>
      </c>
      <c r="AJ46" s="62"/>
      <c r="AK46" s="62"/>
      <c r="AL46" s="62"/>
      <c r="AM46" s="363" t="str">
        <f>IF(E17="","",E17)</f>
        <v>Povodí Labe, státní podnik, OIČ, Hradec Králové</v>
      </c>
      <c r="AN46" s="363"/>
      <c r="AO46" s="363"/>
      <c r="AP46" s="363"/>
      <c r="AQ46" s="62"/>
      <c r="AR46" s="60"/>
      <c r="AS46" s="364" t="s">
        <v>57</v>
      </c>
      <c r="AT46" s="365"/>
      <c r="AU46" s="73"/>
      <c r="AV46" s="73"/>
      <c r="AW46" s="73"/>
      <c r="AX46" s="73"/>
      <c r="AY46" s="73"/>
      <c r="AZ46" s="73"/>
      <c r="BA46" s="73"/>
      <c r="BB46" s="73"/>
      <c r="BC46" s="73"/>
      <c r="BD46" s="74"/>
    </row>
    <row r="47" spans="2:56" s="1" customFormat="1" ht="13.2">
      <c r="B47" s="40"/>
      <c r="C47" s="64" t="s">
        <v>37</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66"/>
      <c r="AT47" s="367"/>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68"/>
      <c r="AT48" s="369"/>
      <c r="AU48" s="41"/>
      <c r="AV48" s="41"/>
      <c r="AW48" s="41"/>
      <c r="AX48" s="41"/>
      <c r="AY48" s="41"/>
      <c r="AZ48" s="41"/>
      <c r="BA48" s="41"/>
      <c r="BB48" s="41"/>
      <c r="BC48" s="41"/>
      <c r="BD48" s="77"/>
    </row>
    <row r="49" spans="1:91" s="1" customFormat="1" ht="29.25" customHeight="1">
      <c r="B49" s="40"/>
      <c r="C49" s="370" t="s">
        <v>58</v>
      </c>
      <c r="D49" s="371"/>
      <c r="E49" s="371"/>
      <c r="F49" s="371"/>
      <c r="G49" s="371"/>
      <c r="H49" s="78"/>
      <c r="I49" s="372" t="s">
        <v>59</v>
      </c>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3" t="s">
        <v>60</v>
      </c>
      <c r="AH49" s="371"/>
      <c r="AI49" s="371"/>
      <c r="AJ49" s="371"/>
      <c r="AK49" s="371"/>
      <c r="AL49" s="371"/>
      <c r="AM49" s="371"/>
      <c r="AN49" s="372" t="s">
        <v>61</v>
      </c>
      <c r="AO49" s="371"/>
      <c r="AP49" s="371"/>
      <c r="AQ49" s="79" t="s">
        <v>62</v>
      </c>
      <c r="AR49" s="60"/>
      <c r="AS49" s="80" t="s">
        <v>63</v>
      </c>
      <c r="AT49" s="81" t="s">
        <v>64</v>
      </c>
      <c r="AU49" s="81" t="s">
        <v>65</v>
      </c>
      <c r="AV49" s="81" t="s">
        <v>66</v>
      </c>
      <c r="AW49" s="81" t="s">
        <v>67</v>
      </c>
      <c r="AX49" s="81" t="s">
        <v>68</v>
      </c>
      <c r="AY49" s="81" t="s">
        <v>69</v>
      </c>
      <c r="AZ49" s="81" t="s">
        <v>70</v>
      </c>
      <c r="BA49" s="81" t="s">
        <v>71</v>
      </c>
      <c r="BB49" s="81" t="s">
        <v>72</v>
      </c>
      <c r="BC49" s="81" t="s">
        <v>73</v>
      </c>
      <c r="BD49" s="82" t="s">
        <v>74</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75</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77">
        <f>ROUND(SUM(AG52:AG53),2)</f>
        <v>0</v>
      </c>
      <c r="AH51" s="377"/>
      <c r="AI51" s="377"/>
      <c r="AJ51" s="377"/>
      <c r="AK51" s="377"/>
      <c r="AL51" s="377"/>
      <c r="AM51" s="377"/>
      <c r="AN51" s="378">
        <f>SUM(AG51,AT51)</f>
        <v>0</v>
      </c>
      <c r="AO51" s="378"/>
      <c r="AP51" s="378"/>
      <c r="AQ51" s="88" t="s">
        <v>34</v>
      </c>
      <c r="AR51" s="70"/>
      <c r="AS51" s="89">
        <f>ROUND(SUM(AS52:AS53),2)</f>
        <v>0</v>
      </c>
      <c r="AT51" s="90">
        <f>ROUND(SUM(AV51:AW51),2)</f>
        <v>0</v>
      </c>
      <c r="AU51" s="91">
        <f>ROUND(SUM(AU52:AU53),5)</f>
        <v>0</v>
      </c>
      <c r="AV51" s="90">
        <f>ROUND(AZ51*L26,2)</f>
        <v>0</v>
      </c>
      <c r="AW51" s="90">
        <f>ROUND(BA51*L27,2)</f>
        <v>0</v>
      </c>
      <c r="AX51" s="90">
        <f>ROUND(BB51*L26,2)</f>
        <v>0</v>
      </c>
      <c r="AY51" s="90">
        <f>ROUND(BC51*L27,2)</f>
        <v>0</v>
      </c>
      <c r="AZ51" s="90">
        <f>ROUND(SUM(AZ52:AZ53),2)</f>
        <v>0</v>
      </c>
      <c r="BA51" s="90">
        <f>ROUND(SUM(BA52:BA53),2)</f>
        <v>0</v>
      </c>
      <c r="BB51" s="90">
        <f>ROUND(SUM(BB52:BB53),2)</f>
        <v>0</v>
      </c>
      <c r="BC51" s="90">
        <f>ROUND(SUM(BC52:BC53),2)</f>
        <v>0</v>
      </c>
      <c r="BD51" s="92">
        <f>ROUND(SUM(BD52:BD53),2)</f>
        <v>0</v>
      </c>
      <c r="BS51" s="93" t="s">
        <v>76</v>
      </c>
      <c r="BT51" s="93" t="s">
        <v>77</v>
      </c>
      <c r="BU51" s="94" t="s">
        <v>78</v>
      </c>
      <c r="BV51" s="93" t="s">
        <v>79</v>
      </c>
      <c r="BW51" s="93" t="s">
        <v>7</v>
      </c>
      <c r="BX51" s="93" t="s">
        <v>80</v>
      </c>
      <c r="CL51" s="93" t="s">
        <v>22</v>
      </c>
    </row>
    <row r="52" spans="1:91" s="5" customFormat="1" ht="22.5" customHeight="1">
      <c r="A52" s="95" t="s">
        <v>81</v>
      </c>
      <c r="B52" s="96"/>
      <c r="C52" s="97"/>
      <c r="D52" s="376" t="s">
        <v>82</v>
      </c>
      <c r="E52" s="376"/>
      <c r="F52" s="376"/>
      <c r="G52" s="376"/>
      <c r="H52" s="376"/>
      <c r="I52" s="98"/>
      <c r="J52" s="376" t="s">
        <v>83</v>
      </c>
      <c r="K52" s="376"/>
      <c r="L52" s="376"/>
      <c r="M52" s="376"/>
      <c r="N52" s="376"/>
      <c r="O52" s="376"/>
      <c r="P52" s="376"/>
      <c r="Q52" s="376"/>
      <c r="R52" s="376"/>
      <c r="S52" s="376"/>
      <c r="T52" s="376"/>
      <c r="U52" s="376"/>
      <c r="V52" s="376"/>
      <c r="W52" s="376"/>
      <c r="X52" s="376"/>
      <c r="Y52" s="376"/>
      <c r="Z52" s="376"/>
      <c r="AA52" s="376"/>
      <c r="AB52" s="376"/>
      <c r="AC52" s="376"/>
      <c r="AD52" s="376"/>
      <c r="AE52" s="376"/>
      <c r="AF52" s="376"/>
      <c r="AG52" s="374">
        <f>'1. - SO 1 -  PK - dilatač...'!J27</f>
        <v>0</v>
      </c>
      <c r="AH52" s="375"/>
      <c r="AI52" s="375"/>
      <c r="AJ52" s="375"/>
      <c r="AK52" s="375"/>
      <c r="AL52" s="375"/>
      <c r="AM52" s="375"/>
      <c r="AN52" s="374">
        <f>SUM(AG52,AT52)</f>
        <v>0</v>
      </c>
      <c r="AO52" s="375"/>
      <c r="AP52" s="375"/>
      <c r="AQ52" s="99" t="s">
        <v>84</v>
      </c>
      <c r="AR52" s="100"/>
      <c r="AS52" s="101">
        <v>0</v>
      </c>
      <c r="AT52" s="102">
        <f>ROUND(SUM(AV52:AW52),2)</f>
        <v>0</v>
      </c>
      <c r="AU52" s="103">
        <f>'1. - SO 1 -  PK - dilatač...'!P87</f>
        <v>0</v>
      </c>
      <c r="AV52" s="102">
        <f>'1. - SO 1 -  PK - dilatač...'!J30</f>
        <v>0</v>
      </c>
      <c r="AW52" s="102">
        <f>'1. - SO 1 -  PK - dilatač...'!J31</f>
        <v>0</v>
      </c>
      <c r="AX52" s="102">
        <f>'1. - SO 1 -  PK - dilatač...'!J32</f>
        <v>0</v>
      </c>
      <c r="AY52" s="102">
        <f>'1. - SO 1 -  PK - dilatač...'!J33</f>
        <v>0</v>
      </c>
      <c r="AZ52" s="102">
        <f>'1. - SO 1 -  PK - dilatač...'!F30</f>
        <v>0</v>
      </c>
      <c r="BA52" s="102">
        <f>'1. - SO 1 -  PK - dilatač...'!F31</f>
        <v>0</v>
      </c>
      <c r="BB52" s="102">
        <f>'1. - SO 1 -  PK - dilatač...'!F32</f>
        <v>0</v>
      </c>
      <c r="BC52" s="102">
        <f>'1. - SO 1 -  PK - dilatač...'!F33</f>
        <v>0</v>
      </c>
      <c r="BD52" s="104">
        <f>'1. - SO 1 -  PK - dilatač...'!F34</f>
        <v>0</v>
      </c>
      <c r="BT52" s="105" t="s">
        <v>25</v>
      </c>
      <c r="BV52" s="105" t="s">
        <v>79</v>
      </c>
      <c r="BW52" s="105" t="s">
        <v>85</v>
      </c>
      <c r="BX52" s="105" t="s">
        <v>7</v>
      </c>
      <c r="CL52" s="105" t="s">
        <v>22</v>
      </c>
      <c r="CM52" s="105" t="s">
        <v>86</v>
      </c>
    </row>
    <row r="53" spans="1:91" s="5" customFormat="1" ht="22.5" customHeight="1">
      <c r="A53" s="95" t="s">
        <v>81</v>
      </c>
      <c r="B53" s="96"/>
      <c r="C53" s="97"/>
      <c r="D53" s="376" t="s">
        <v>87</v>
      </c>
      <c r="E53" s="376"/>
      <c r="F53" s="376"/>
      <c r="G53" s="376"/>
      <c r="H53" s="376"/>
      <c r="I53" s="98"/>
      <c r="J53" s="376" t="s">
        <v>88</v>
      </c>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4">
        <f>'VON.01 - Vedlejší a ostat...'!J27</f>
        <v>0</v>
      </c>
      <c r="AH53" s="375"/>
      <c r="AI53" s="375"/>
      <c r="AJ53" s="375"/>
      <c r="AK53" s="375"/>
      <c r="AL53" s="375"/>
      <c r="AM53" s="375"/>
      <c r="AN53" s="374">
        <f>SUM(AG53,AT53)</f>
        <v>0</v>
      </c>
      <c r="AO53" s="375"/>
      <c r="AP53" s="375"/>
      <c r="AQ53" s="99" t="s">
        <v>89</v>
      </c>
      <c r="AR53" s="100"/>
      <c r="AS53" s="106">
        <v>0</v>
      </c>
      <c r="AT53" s="107">
        <f>ROUND(SUM(AV53:AW53),2)</f>
        <v>0</v>
      </c>
      <c r="AU53" s="108">
        <f>'VON.01 - Vedlejší a ostat...'!P80</f>
        <v>0</v>
      </c>
      <c r="AV53" s="107">
        <f>'VON.01 - Vedlejší a ostat...'!J30</f>
        <v>0</v>
      </c>
      <c r="AW53" s="107">
        <f>'VON.01 - Vedlejší a ostat...'!J31</f>
        <v>0</v>
      </c>
      <c r="AX53" s="107">
        <f>'VON.01 - Vedlejší a ostat...'!J32</f>
        <v>0</v>
      </c>
      <c r="AY53" s="107">
        <f>'VON.01 - Vedlejší a ostat...'!J33</f>
        <v>0</v>
      </c>
      <c r="AZ53" s="107">
        <f>'VON.01 - Vedlejší a ostat...'!F30</f>
        <v>0</v>
      </c>
      <c r="BA53" s="107">
        <f>'VON.01 - Vedlejší a ostat...'!F31</f>
        <v>0</v>
      </c>
      <c r="BB53" s="107">
        <f>'VON.01 - Vedlejší a ostat...'!F32</f>
        <v>0</v>
      </c>
      <c r="BC53" s="107">
        <f>'VON.01 - Vedlejší a ostat...'!F33</f>
        <v>0</v>
      </c>
      <c r="BD53" s="109">
        <f>'VON.01 - Vedlejší a ostat...'!F34</f>
        <v>0</v>
      </c>
      <c r="BT53" s="105" t="s">
        <v>25</v>
      </c>
      <c r="BV53" s="105" t="s">
        <v>79</v>
      </c>
      <c r="BW53" s="105" t="s">
        <v>90</v>
      </c>
      <c r="BX53" s="105" t="s">
        <v>7</v>
      </c>
      <c r="CL53" s="105" t="s">
        <v>22</v>
      </c>
      <c r="CM53" s="105" t="s">
        <v>86</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algorithmName="SHA-512" hashValue="u6fX2SRex57vzQmKzuOA/ZaISxPoTfHuW9JRFee/lq+HjW5XxPm2wZnzYZBTk2t3oz4ZOp9mEhkdfsCIkvsclw==" saltValue="41gYaSoCKEauPXe9x03qYw==" spinCount="100000"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 - SO 1 -  PK - dilatač...'!C2" display="/"/>
    <hyperlink ref="A53" location="'VON.01 - Vedlejší a ostat...'!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3"/>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91</v>
      </c>
      <c r="G1" s="387" t="s">
        <v>92</v>
      </c>
      <c r="H1" s="387"/>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9"/>
      <c r="M2" s="379"/>
      <c r="N2" s="379"/>
      <c r="O2" s="379"/>
      <c r="P2" s="379"/>
      <c r="Q2" s="379"/>
      <c r="R2" s="379"/>
      <c r="S2" s="379"/>
      <c r="T2" s="379"/>
      <c r="U2" s="379"/>
      <c r="V2" s="379"/>
      <c r="AT2" s="23" t="s">
        <v>85</v>
      </c>
    </row>
    <row r="3" spans="1:70" ht="6.9" customHeight="1">
      <c r="B3" s="24"/>
      <c r="C3" s="25"/>
      <c r="D3" s="25"/>
      <c r="E3" s="25"/>
      <c r="F3" s="25"/>
      <c r="G3" s="25"/>
      <c r="H3" s="25"/>
      <c r="I3" s="115"/>
      <c r="J3" s="25"/>
      <c r="K3" s="26"/>
      <c r="AT3" s="23" t="s">
        <v>86</v>
      </c>
    </row>
    <row r="4" spans="1:70" ht="36.9" customHeight="1">
      <c r="B4" s="27"/>
      <c r="C4" s="28"/>
      <c r="D4" s="29" t="s">
        <v>96</v>
      </c>
      <c r="E4" s="28"/>
      <c r="F4" s="28"/>
      <c r="G4" s="28"/>
      <c r="H4" s="28"/>
      <c r="I4" s="116"/>
      <c r="J4" s="28"/>
      <c r="K4" s="30"/>
      <c r="M4" s="31" t="s">
        <v>12</v>
      </c>
      <c r="AT4" s="23" t="s">
        <v>40</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22.5" customHeight="1">
      <c r="B7" s="27"/>
      <c r="C7" s="28"/>
      <c r="D7" s="28"/>
      <c r="E7" s="380" t="str">
        <f>'Rekapitulace stavby'!K6</f>
        <v>VD Veletov, oprava dilatačních spar</v>
      </c>
      <c r="F7" s="381"/>
      <c r="G7" s="381"/>
      <c r="H7" s="381"/>
      <c r="I7" s="116"/>
      <c r="J7" s="28"/>
      <c r="K7" s="30"/>
    </row>
    <row r="8" spans="1:70" s="1" customFormat="1" ht="13.2">
      <c r="B8" s="40"/>
      <c r="C8" s="41"/>
      <c r="D8" s="36" t="s">
        <v>97</v>
      </c>
      <c r="E8" s="41"/>
      <c r="F8" s="41"/>
      <c r="G8" s="41"/>
      <c r="H8" s="41"/>
      <c r="I8" s="117"/>
      <c r="J8" s="41"/>
      <c r="K8" s="44"/>
    </row>
    <row r="9" spans="1:70" s="1" customFormat="1" ht="36.9" customHeight="1">
      <c r="B9" s="40"/>
      <c r="C9" s="41"/>
      <c r="D9" s="41"/>
      <c r="E9" s="382" t="s">
        <v>98</v>
      </c>
      <c r="F9" s="383"/>
      <c r="G9" s="383"/>
      <c r="H9" s="383"/>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21</v>
      </c>
      <c r="E11" s="41"/>
      <c r="F11" s="34" t="s">
        <v>22</v>
      </c>
      <c r="G11" s="41"/>
      <c r="H11" s="41"/>
      <c r="I11" s="118" t="s">
        <v>23</v>
      </c>
      <c r="J11" s="34" t="s">
        <v>24</v>
      </c>
      <c r="K11" s="44"/>
    </row>
    <row r="12" spans="1:70" s="1" customFormat="1" ht="14.4" customHeight="1">
      <c r="B12" s="40"/>
      <c r="C12" s="41"/>
      <c r="D12" s="36" t="s">
        <v>26</v>
      </c>
      <c r="E12" s="41"/>
      <c r="F12" s="34" t="s">
        <v>27</v>
      </c>
      <c r="G12" s="41"/>
      <c r="H12" s="41"/>
      <c r="I12" s="118" t="s">
        <v>28</v>
      </c>
      <c r="J12" s="119" t="str">
        <f>'Rekapitulace stavby'!AN8</f>
        <v>25.11.2016</v>
      </c>
      <c r="K12" s="44"/>
    </row>
    <row r="13" spans="1:70" s="1" customFormat="1" ht="10.8" customHeight="1">
      <c r="B13" s="40"/>
      <c r="C13" s="41"/>
      <c r="D13" s="41"/>
      <c r="E13" s="41"/>
      <c r="F13" s="41"/>
      <c r="G13" s="41"/>
      <c r="H13" s="41"/>
      <c r="I13" s="117"/>
      <c r="J13" s="41"/>
      <c r="K13" s="44"/>
    </row>
    <row r="14" spans="1:70" s="1" customFormat="1" ht="14.4" customHeight="1">
      <c r="B14" s="40"/>
      <c r="C14" s="41"/>
      <c r="D14" s="36" t="s">
        <v>32</v>
      </c>
      <c r="E14" s="41"/>
      <c r="F14" s="41"/>
      <c r="G14" s="41"/>
      <c r="H14" s="41"/>
      <c r="I14" s="118" t="s">
        <v>33</v>
      </c>
      <c r="J14" s="34" t="s">
        <v>34</v>
      </c>
      <c r="K14" s="44"/>
    </row>
    <row r="15" spans="1:70" s="1" customFormat="1" ht="18" customHeight="1">
      <c r="B15" s="40"/>
      <c r="C15" s="41"/>
      <c r="D15" s="41"/>
      <c r="E15" s="34" t="s">
        <v>35</v>
      </c>
      <c r="F15" s="41"/>
      <c r="G15" s="41"/>
      <c r="H15" s="41"/>
      <c r="I15" s="118" t="s">
        <v>36</v>
      </c>
      <c r="J15" s="34" t="s">
        <v>34</v>
      </c>
      <c r="K15" s="44"/>
    </row>
    <row r="16" spans="1:70" s="1" customFormat="1" ht="6.9" customHeight="1">
      <c r="B16" s="40"/>
      <c r="C16" s="41"/>
      <c r="D16" s="41"/>
      <c r="E16" s="41"/>
      <c r="F16" s="41"/>
      <c r="G16" s="41"/>
      <c r="H16" s="41"/>
      <c r="I16" s="117"/>
      <c r="J16" s="41"/>
      <c r="K16" s="44"/>
    </row>
    <row r="17" spans="2:11" s="1" customFormat="1" ht="14.4" customHeight="1">
      <c r="B17" s="40"/>
      <c r="C17" s="41"/>
      <c r="D17" s="36" t="s">
        <v>37</v>
      </c>
      <c r="E17" s="41"/>
      <c r="F17" s="41"/>
      <c r="G17" s="41"/>
      <c r="H17" s="41"/>
      <c r="I17" s="118" t="s">
        <v>33</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36</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39</v>
      </c>
      <c r="E20" s="41"/>
      <c r="F20" s="41"/>
      <c r="G20" s="41"/>
      <c r="H20" s="41"/>
      <c r="I20" s="118" t="s">
        <v>33</v>
      </c>
      <c r="J20" s="34" t="s">
        <v>34</v>
      </c>
      <c r="K20" s="44"/>
    </row>
    <row r="21" spans="2:11" s="1" customFormat="1" ht="18" customHeight="1">
      <c r="B21" s="40"/>
      <c r="C21" s="41"/>
      <c r="D21" s="41"/>
      <c r="E21" s="34" t="s">
        <v>35</v>
      </c>
      <c r="F21" s="41"/>
      <c r="G21" s="41"/>
      <c r="H21" s="41"/>
      <c r="I21" s="118" t="s">
        <v>36</v>
      </c>
      <c r="J21" s="34" t="s">
        <v>34</v>
      </c>
      <c r="K21" s="44"/>
    </row>
    <row r="22" spans="2:11" s="1" customFormat="1" ht="6.9" customHeight="1">
      <c r="B22" s="40"/>
      <c r="C22" s="41"/>
      <c r="D22" s="41"/>
      <c r="E22" s="41"/>
      <c r="F22" s="41"/>
      <c r="G22" s="41"/>
      <c r="H22" s="41"/>
      <c r="I22" s="117"/>
      <c r="J22" s="41"/>
      <c r="K22" s="44"/>
    </row>
    <row r="23" spans="2:11" s="1" customFormat="1" ht="14.4" customHeight="1">
      <c r="B23" s="40"/>
      <c r="C23" s="41"/>
      <c r="D23" s="36" t="s">
        <v>41</v>
      </c>
      <c r="E23" s="41"/>
      <c r="F23" s="41"/>
      <c r="G23" s="41"/>
      <c r="H23" s="41"/>
      <c r="I23" s="117"/>
      <c r="J23" s="41"/>
      <c r="K23" s="44"/>
    </row>
    <row r="24" spans="2:11" s="6" customFormat="1" ht="48.75" customHeight="1">
      <c r="B24" s="120"/>
      <c r="C24" s="121"/>
      <c r="D24" s="121"/>
      <c r="E24" s="349" t="s">
        <v>42</v>
      </c>
      <c r="F24" s="349"/>
      <c r="G24" s="349"/>
      <c r="H24" s="349"/>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43</v>
      </c>
      <c r="E27" s="41"/>
      <c r="F27" s="41"/>
      <c r="G27" s="41"/>
      <c r="H27" s="41"/>
      <c r="I27" s="117"/>
      <c r="J27" s="127">
        <f>ROUND(J87,2)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45</v>
      </c>
      <c r="G29" s="41"/>
      <c r="H29" s="41"/>
      <c r="I29" s="128" t="s">
        <v>44</v>
      </c>
      <c r="J29" s="45" t="s">
        <v>46</v>
      </c>
      <c r="K29" s="44"/>
    </row>
    <row r="30" spans="2:11" s="1" customFormat="1" ht="14.4" hidden="1" customHeight="1">
      <c r="B30" s="40"/>
      <c r="C30" s="41"/>
      <c r="D30" s="48" t="s">
        <v>47</v>
      </c>
      <c r="E30" s="48" t="s">
        <v>48</v>
      </c>
      <c r="F30" s="129">
        <f>ROUND(SUM(BE87:BE232), 2)</f>
        <v>0</v>
      </c>
      <c r="G30" s="41"/>
      <c r="H30" s="41"/>
      <c r="I30" s="130">
        <v>0.21</v>
      </c>
      <c r="J30" s="129">
        <f>ROUND(ROUND((SUM(BE87:BE232)), 2)*I30, 2)</f>
        <v>0</v>
      </c>
      <c r="K30" s="44"/>
    </row>
    <row r="31" spans="2:11" s="1" customFormat="1" ht="14.4" hidden="1" customHeight="1">
      <c r="B31" s="40"/>
      <c r="C31" s="41"/>
      <c r="D31" s="41"/>
      <c r="E31" s="48" t="s">
        <v>49</v>
      </c>
      <c r="F31" s="129">
        <f>ROUND(SUM(BF87:BF232), 2)</f>
        <v>0</v>
      </c>
      <c r="G31" s="41"/>
      <c r="H31" s="41"/>
      <c r="I31" s="130">
        <v>0.15</v>
      </c>
      <c r="J31" s="129">
        <f>ROUND(ROUND((SUM(BF87:BF232)), 2)*I31, 2)</f>
        <v>0</v>
      </c>
      <c r="K31" s="44"/>
    </row>
    <row r="32" spans="2:11" s="1" customFormat="1" ht="14.4" customHeight="1">
      <c r="B32" s="40"/>
      <c r="C32" s="41"/>
      <c r="D32" s="48" t="s">
        <v>47</v>
      </c>
      <c r="E32" s="48" t="s">
        <v>50</v>
      </c>
      <c r="F32" s="129">
        <f>ROUND(SUM(BG87:BG232), 2)</f>
        <v>0</v>
      </c>
      <c r="G32" s="41"/>
      <c r="H32" s="41"/>
      <c r="I32" s="130">
        <v>0.21</v>
      </c>
      <c r="J32" s="129">
        <v>0</v>
      </c>
      <c r="K32" s="44"/>
    </row>
    <row r="33" spans="2:11" s="1" customFormat="1" ht="14.4" customHeight="1">
      <c r="B33" s="40"/>
      <c r="C33" s="41"/>
      <c r="D33" s="41"/>
      <c r="E33" s="48" t="s">
        <v>51</v>
      </c>
      <c r="F33" s="129">
        <f>ROUND(SUM(BH87:BH232), 2)</f>
        <v>0</v>
      </c>
      <c r="G33" s="41"/>
      <c r="H33" s="41"/>
      <c r="I33" s="130">
        <v>0.15</v>
      </c>
      <c r="J33" s="129">
        <v>0</v>
      </c>
      <c r="K33" s="44"/>
    </row>
    <row r="34" spans="2:11" s="1" customFormat="1" ht="14.4" hidden="1" customHeight="1">
      <c r="B34" s="40"/>
      <c r="C34" s="41"/>
      <c r="D34" s="41"/>
      <c r="E34" s="48" t="s">
        <v>52</v>
      </c>
      <c r="F34" s="129">
        <f>ROUND(SUM(BI87:BI232),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53</v>
      </c>
      <c r="E36" s="78"/>
      <c r="F36" s="78"/>
      <c r="G36" s="133" t="s">
        <v>54</v>
      </c>
      <c r="H36" s="134" t="s">
        <v>55</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99</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22.5" customHeight="1">
      <c r="B45" s="40"/>
      <c r="C45" s="41"/>
      <c r="D45" s="41"/>
      <c r="E45" s="380" t="str">
        <f>E7</f>
        <v>VD Veletov, oprava dilatačních spar</v>
      </c>
      <c r="F45" s="381"/>
      <c r="G45" s="381"/>
      <c r="H45" s="381"/>
      <c r="I45" s="117"/>
      <c r="J45" s="41"/>
      <c r="K45" s="44"/>
    </row>
    <row r="46" spans="2:11" s="1" customFormat="1" ht="14.4" customHeight="1">
      <c r="B46" s="40"/>
      <c r="C46" s="36" t="s">
        <v>97</v>
      </c>
      <c r="D46" s="41"/>
      <c r="E46" s="41"/>
      <c r="F46" s="41"/>
      <c r="G46" s="41"/>
      <c r="H46" s="41"/>
      <c r="I46" s="117"/>
      <c r="J46" s="41"/>
      <c r="K46" s="44"/>
    </row>
    <row r="47" spans="2:11" s="1" customFormat="1" ht="23.25" customHeight="1">
      <c r="B47" s="40"/>
      <c r="C47" s="41"/>
      <c r="D47" s="41"/>
      <c r="E47" s="382" t="str">
        <f>E9</f>
        <v>1. - SO 1 -  PK - dilatační spáry</v>
      </c>
      <c r="F47" s="383"/>
      <c r="G47" s="383"/>
      <c r="H47" s="383"/>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26</v>
      </c>
      <c r="D49" s="41"/>
      <c r="E49" s="41"/>
      <c r="F49" s="34" t="str">
        <f>F12</f>
        <v>Veletov</v>
      </c>
      <c r="G49" s="41"/>
      <c r="H49" s="41"/>
      <c r="I49" s="118" t="s">
        <v>28</v>
      </c>
      <c r="J49" s="119" t="str">
        <f>IF(J12="","",J12)</f>
        <v>25.11.2016</v>
      </c>
      <c r="K49" s="44"/>
    </row>
    <row r="50" spans="2:47" s="1" customFormat="1" ht="6.9" customHeight="1">
      <c r="B50" s="40"/>
      <c r="C50" s="41"/>
      <c r="D50" s="41"/>
      <c r="E50" s="41"/>
      <c r="F50" s="41"/>
      <c r="G50" s="41"/>
      <c r="H50" s="41"/>
      <c r="I50" s="117"/>
      <c r="J50" s="41"/>
      <c r="K50" s="44"/>
    </row>
    <row r="51" spans="2:47" s="1" customFormat="1" ht="13.2">
      <c r="B51" s="40"/>
      <c r="C51" s="36" t="s">
        <v>32</v>
      </c>
      <c r="D51" s="41"/>
      <c r="E51" s="41"/>
      <c r="F51" s="34" t="str">
        <f>E15</f>
        <v>Povodí Labe, státní podnik, OIČ, Hradec Králové</v>
      </c>
      <c r="G51" s="41"/>
      <c r="H51" s="41"/>
      <c r="I51" s="118" t="s">
        <v>39</v>
      </c>
      <c r="J51" s="34" t="str">
        <f>E21</f>
        <v>Povodí Labe, státní podnik, OIČ, Hradec Králové</v>
      </c>
      <c r="K51" s="44"/>
    </row>
    <row r="52" spans="2:47" s="1" customFormat="1" ht="14.4" customHeight="1">
      <c r="B52" s="40"/>
      <c r="C52" s="36" t="s">
        <v>37</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J87</f>
        <v>0</v>
      </c>
      <c r="K56" s="44"/>
      <c r="AU56" s="23" t="s">
        <v>103</v>
      </c>
    </row>
    <row r="57" spans="2:47" s="7" customFormat="1" ht="24.9" customHeight="1">
      <c r="B57" s="148"/>
      <c r="C57" s="149"/>
      <c r="D57" s="150" t="s">
        <v>104</v>
      </c>
      <c r="E57" s="151"/>
      <c r="F57" s="151"/>
      <c r="G57" s="151"/>
      <c r="H57" s="151"/>
      <c r="I57" s="152"/>
      <c r="J57" s="153">
        <f>J88</f>
        <v>0</v>
      </c>
      <c r="K57" s="154"/>
    </row>
    <row r="58" spans="2:47" s="8" customFormat="1" ht="19.95" customHeight="1">
      <c r="B58" s="155"/>
      <c r="C58" s="156"/>
      <c r="D58" s="157" t="s">
        <v>105</v>
      </c>
      <c r="E58" s="158"/>
      <c r="F58" s="158"/>
      <c r="G58" s="158"/>
      <c r="H58" s="158"/>
      <c r="I58" s="159"/>
      <c r="J58" s="160">
        <f>J89</f>
        <v>0</v>
      </c>
      <c r="K58" s="161"/>
    </row>
    <row r="59" spans="2:47" s="8" customFormat="1" ht="19.95" customHeight="1">
      <c r="B59" s="155"/>
      <c r="C59" s="156"/>
      <c r="D59" s="157" t="s">
        <v>106</v>
      </c>
      <c r="E59" s="158"/>
      <c r="F59" s="158"/>
      <c r="G59" s="158"/>
      <c r="H59" s="158"/>
      <c r="I59" s="159"/>
      <c r="J59" s="160">
        <f>J100</f>
        <v>0</v>
      </c>
      <c r="K59" s="161"/>
    </row>
    <row r="60" spans="2:47" s="8" customFormat="1" ht="19.95" customHeight="1">
      <c r="B60" s="155"/>
      <c r="C60" s="156"/>
      <c r="D60" s="157" t="s">
        <v>107</v>
      </c>
      <c r="E60" s="158"/>
      <c r="F60" s="158"/>
      <c r="G60" s="158"/>
      <c r="H60" s="158"/>
      <c r="I60" s="159"/>
      <c r="J60" s="160">
        <f>J104</f>
        <v>0</v>
      </c>
      <c r="K60" s="161"/>
    </row>
    <row r="61" spans="2:47" s="8" customFormat="1" ht="19.95" customHeight="1">
      <c r="B61" s="155"/>
      <c r="C61" s="156"/>
      <c r="D61" s="157" t="s">
        <v>108</v>
      </c>
      <c r="E61" s="158"/>
      <c r="F61" s="158"/>
      <c r="G61" s="158"/>
      <c r="H61" s="158"/>
      <c r="I61" s="159"/>
      <c r="J61" s="160">
        <f>J120</f>
        <v>0</v>
      </c>
      <c r="K61" s="161"/>
    </row>
    <row r="62" spans="2:47" s="8" customFormat="1" ht="19.95" customHeight="1">
      <c r="B62" s="155"/>
      <c r="C62" s="156"/>
      <c r="D62" s="157" t="s">
        <v>109</v>
      </c>
      <c r="E62" s="158"/>
      <c r="F62" s="158"/>
      <c r="G62" s="158"/>
      <c r="H62" s="158"/>
      <c r="I62" s="159"/>
      <c r="J62" s="160">
        <f>J149</f>
        <v>0</v>
      </c>
      <c r="K62" s="161"/>
    </row>
    <row r="63" spans="2:47" s="8" customFormat="1" ht="19.95" customHeight="1">
      <c r="B63" s="155"/>
      <c r="C63" s="156"/>
      <c r="D63" s="157" t="s">
        <v>110</v>
      </c>
      <c r="E63" s="158"/>
      <c r="F63" s="158"/>
      <c r="G63" s="158"/>
      <c r="H63" s="158"/>
      <c r="I63" s="159"/>
      <c r="J63" s="160">
        <f>J192</f>
        <v>0</v>
      </c>
      <c r="K63" s="161"/>
    </row>
    <row r="64" spans="2:47" s="8" customFormat="1" ht="19.95" customHeight="1">
      <c r="B64" s="155"/>
      <c r="C64" s="156"/>
      <c r="D64" s="157" t="s">
        <v>111</v>
      </c>
      <c r="E64" s="158"/>
      <c r="F64" s="158"/>
      <c r="G64" s="158"/>
      <c r="H64" s="158"/>
      <c r="I64" s="159"/>
      <c r="J64" s="160">
        <f>J197</f>
        <v>0</v>
      </c>
      <c r="K64" s="161"/>
    </row>
    <row r="65" spans="2:12" s="7" customFormat="1" ht="24.9" customHeight="1">
      <c r="B65" s="148"/>
      <c r="C65" s="149"/>
      <c r="D65" s="150" t="s">
        <v>112</v>
      </c>
      <c r="E65" s="151"/>
      <c r="F65" s="151"/>
      <c r="G65" s="151"/>
      <c r="H65" s="151"/>
      <c r="I65" s="152"/>
      <c r="J65" s="153">
        <f>J200</f>
        <v>0</v>
      </c>
      <c r="K65" s="154"/>
    </row>
    <row r="66" spans="2:12" s="8" customFormat="1" ht="19.95" customHeight="1">
      <c r="B66" s="155"/>
      <c r="C66" s="156"/>
      <c r="D66" s="157" t="s">
        <v>113</v>
      </c>
      <c r="E66" s="158"/>
      <c r="F66" s="158"/>
      <c r="G66" s="158"/>
      <c r="H66" s="158"/>
      <c r="I66" s="159"/>
      <c r="J66" s="160">
        <f>J201</f>
        <v>0</v>
      </c>
      <c r="K66" s="161"/>
    </row>
    <row r="67" spans="2:12" s="8" customFormat="1" ht="19.95" customHeight="1">
      <c r="B67" s="155"/>
      <c r="C67" s="156"/>
      <c r="D67" s="157" t="s">
        <v>114</v>
      </c>
      <c r="E67" s="158"/>
      <c r="F67" s="158"/>
      <c r="G67" s="158"/>
      <c r="H67" s="158"/>
      <c r="I67" s="159"/>
      <c r="J67" s="160">
        <f>J216</f>
        <v>0</v>
      </c>
      <c r="K67" s="161"/>
    </row>
    <row r="68" spans="2:12" s="1" customFormat="1" ht="21.75" customHeight="1">
      <c r="B68" s="40"/>
      <c r="C68" s="41"/>
      <c r="D68" s="41"/>
      <c r="E68" s="41"/>
      <c r="F68" s="41"/>
      <c r="G68" s="41"/>
      <c r="H68" s="41"/>
      <c r="I68" s="117"/>
      <c r="J68" s="41"/>
      <c r="K68" s="44"/>
    </row>
    <row r="69" spans="2:12" s="1" customFormat="1" ht="6.9" customHeight="1">
      <c r="B69" s="55"/>
      <c r="C69" s="56"/>
      <c r="D69" s="56"/>
      <c r="E69" s="56"/>
      <c r="F69" s="56"/>
      <c r="G69" s="56"/>
      <c r="H69" s="56"/>
      <c r="I69" s="138"/>
      <c r="J69" s="56"/>
      <c r="K69" s="57"/>
    </row>
    <row r="73" spans="2:12" s="1" customFormat="1" ht="6.9" customHeight="1">
      <c r="B73" s="58"/>
      <c r="C73" s="59"/>
      <c r="D73" s="59"/>
      <c r="E73" s="59"/>
      <c r="F73" s="59"/>
      <c r="G73" s="59"/>
      <c r="H73" s="59"/>
      <c r="I73" s="141"/>
      <c r="J73" s="59"/>
      <c r="K73" s="59"/>
      <c r="L73" s="60"/>
    </row>
    <row r="74" spans="2:12" s="1" customFormat="1" ht="36.9" customHeight="1">
      <c r="B74" s="40"/>
      <c r="C74" s="61" t="s">
        <v>115</v>
      </c>
      <c r="D74" s="62"/>
      <c r="E74" s="62"/>
      <c r="F74" s="62"/>
      <c r="G74" s="62"/>
      <c r="H74" s="62"/>
      <c r="I74" s="162"/>
      <c r="J74" s="62"/>
      <c r="K74" s="62"/>
      <c r="L74" s="60"/>
    </row>
    <row r="75" spans="2:12" s="1" customFormat="1" ht="6.9" customHeight="1">
      <c r="B75" s="40"/>
      <c r="C75" s="62"/>
      <c r="D75" s="62"/>
      <c r="E75" s="62"/>
      <c r="F75" s="62"/>
      <c r="G75" s="62"/>
      <c r="H75" s="62"/>
      <c r="I75" s="162"/>
      <c r="J75" s="62"/>
      <c r="K75" s="62"/>
      <c r="L75" s="60"/>
    </row>
    <row r="76" spans="2:12" s="1" customFormat="1" ht="14.4" customHeight="1">
      <c r="B76" s="40"/>
      <c r="C76" s="64" t="s">
        <v>18</v>
      </c>
      <c r="D76" s="62"/>
      <c r="E76" s="62"/>
      <c r="F76" s="62"/>
      <c r="G76" s="62"/>
      <c r="H76" s="62"/>
      <c r="I76" s="162"/>
      <c r="J76" s="62"/>
      <c r="K76" s="62"/>
      <c r="L76" s="60"/>
    </row>
    <row r="77" spans="2:12" s="1" customFormat="1" ht="22.5" customHeight="1">
      <c r="B77" s="40"/>
      <c r="C77" s="62"/>
      <c r="D77" s="62"/>
      <c r="E77" s="384" t="str">
        <f>E7</f>
        <v>VD Veletov, oprava dilatačních spar</v>
      </c>
      <c r="F77" s="385"/>
      <c r="G77" s="385"/>
      <c r="H77" s="385"/>
      <c r="I77" s="162"/>
      <c r="J77" s="62"/>
      <c r="K77" s="62"/>
      <c r="L77" s="60"/>
    </row>
    <row r="78" spans="2:12" s="1" customFormat="1" ht="14.4" customHeight="1">
      <c r="B78" s="40"/>
      <c r="C78" s="64" t="s">
        <v>97</v>
      </c>
      <c r="D78" s="62"/>
      <c r="E78" s="62"/>
      <c r="F78" s="62"/>
      <c r="G78" s="62"/>
      <c r="H78" s="62"/>
      <c r="I78" s="162"/>
      <c r="J78" s="62"/>
      <c r="K78" s="62"/>
      <c r="L78" s="60"/>
    </row>
    <row r="79" spans="2:12" s="1" customFormat="1" ht="23.25" customHeight="1">
      <c r="B79" s="40"/>
      <c r="C79" s="62"/>
      <c r="D79" s="62"/>
      <c r="E79" s="360" t="str">
        <f>E9</f>
        <v>1. - SO 1 -  PK - dilatační spáry</v>
      </c>
      <c r="F79" s="386"/>
      <c r="G79" s="386"/>
      <c r="H79" s="386"/>
      <c r="I79" s="162"/>
      <c r="J79" s="62"/>
      <c r="K79" s="62"/>
      <c r="L79" s="60"/>
    </row>
    <row r="80" spans="2:12" s="1" customFormat="1" ht="6.9" customHeight="1">
      <c r="B80" s="40"/>
      <c r="C80" s="62"/>
      <c r="D80" s="62"/>
      <c r="E80" s="62"/>
      <c r="F80" s="62"/>
      <c r="G80" s="62"/>
      <c r="H80" s="62"/>
      <c r="I80" s="162"/>
      <c r="J80" s="62"/>
      <c r="K80" s="62"/>
      <c r="L80" s="60"/>
    </row>
    <row r="81" spans="2:65" s="1" customFormat="1" ht="18" customHeight="1">
      <c r="B81" s="40"/>
      <c r="C81" s="64" t="s">
        <v>26</v>
      </c>
      <c r="D81" s="62"/>
      <c r="E81" s="62"/>
      <c r="F81" s="163" t="str">
        <f>F12</f>
        <v>Veletov</v>
      </c>
      <c r="G81" s="62"/>
      <c r="H81" s="62"/>
      <c r="I81" s="164" t="s">
        <v>28</v>
      </c>
      <c r="J81" s="72" t="str">
        <f>IF(J12="","",J12)</f>
        <v>25.11.2016</v>
      </c>
      <c r="K81" s="62"/>
      <c r="L81" s="60"/>
    </row>
    <row r="82" spans="2:65" s="1" customFormat="1" ht="6.9" customHeight="1">
      <c r="B82" s="40"/>
      <c r="C82" s="62"/>
      <c r="D82" s="62"/>
      <c r="E82" s="62"/>
      <c r="F82" s="62"/>
      <c r="G82" s="62"/>
      <c r="H82" s="62"/>
      <c r="I82" s="162"/>
      <c r="J82" s="62"/>
      <c r="K82" s="62"/>
      <c r="L82" s="60"/>
    </row>
    <row r="83" spans="2:65" s="1" customFormat="1" ht="13.2">
      <c r="B83" s="40"/>
      <c r="C83" s="64" t="s">
        <v>32</v>
      </c>
      <c r="D83" s="62"/>
      <c r="E83" s="62"/>
      <c r="F83" s="163" t="str">
        <f>E15</f>
        <v>Povodí Labe, státní podnik, OIČ, Hradec Králové</v>
      </c>
      <c r="G83" s="62"/>
      <c r="H83" s="62"/>
      <c r="I83" s="164" t="s">
        <v>39</v>
      </c>
      <c r="J83" s="163" t="str">
        <f>E21</f>
        <v>Povodí Labe, státní podnik, OIČ, Hradec Králové</v>
      </c>
      <c r="K83" s="62"/>
      <c r="L83" s="60"/>
    </row>
    <row r="84" spans="2:65" s="1" customFormat="1" ht="14.4" customHeight="1">
      <c r="B84" s="40"/>
      <c r="C84" s="64" t="s">
        <v>37</v>
      </c>
      <c r="D84" s="62"/>
      <c r="E84" s="62"/>
      <c r="F84" s="163" t="str">
        <f>IF(E18="","",E18)</f>
        <v/>
      </c>
      <c r="G84" s="62"/>
      <c r="H84" s="62"/>
      <c r="I84" s="162"/>
      <c r="J84" s="62"/>
      <c r="K84" s="62"/>
      <c r="L84" s="60"/>
    </row>
    <row r="85" spans="2:65" s="1" customFormat="1" ht="10.35" customHeight="1">
      <c r="B85" s="40"/>
      <c r="C85" s="62"/>
      <c r="D85" s="62"/>
      <c r="E85" s="62"/>
      <c r="F85" s="62"/>
      <c r="G85" s="62"/>
      <c r="H85" s="62"/>
      <c r="I85" s="162"/>
      <c r="J85" s="62"/>
      <c r="K85" s="62"/>
      <c r="L85" s="60"/>
    </row>
    <row r="86" spans="2:65" s="9" customFormat="1" ht="29.25" customHeight="1">
      <c r="B86" s="165"/>
      <c r="C86" s="166" t="s">
        <v>116</v>
      </c>
      <c r="D86" s="167" t="s">
        <v>62</v>
      </c>
      <c r="E86" s="167" t="s">
        <v>58</v>
      </c>
      <c r="F86" s="167" t="s">
        <v>117</v>
      </c>
      <c r="G86" s="167" t="s">
        <v>118</v>
      </c>
      <c r="H86" s="167" t="s">
        <v>119</v>
      </c>
      <c r="I86" s="168" t="s">
        <v>120</v>
      </c>
      <c r="J86" s="167" t="s">
        <v>101</v>
      </c>
      <c r="K86" s="169" t="s">
        <v>121</v>
      </c>
      <c r="L86" s="170"/>
      <c r="M86" s="80" t="s">
        <v>122</v>
      </c>
      <c r="N86" s="81" t="s">
        <v>47</v>
      </c>
      <c r="O86" s="81" t="s">
        <v>123</v>
      </c>
      <c r="P86" s="81" t="s">
        <v>124</v>
      </c>
      <c r="Q86" s="81" t="s">
        <v>125</v>
      </c>
      <c r="R86" s="81" t="s">
        <v>126</v>
      </c>
      <c r="S86" s="81" t="s">
        <v>127</v>
      </c>
      <c r="T86" s="82" t="s">
        <v>128</v>
      </c>
    </row>
    <row r="87" spans="2:65" s="1" customFormat="1" ht="29.25" customHeight="1">
      <c r="B87" s="40"/>
      <c r="C87" s="86" t="s">
        <v>102</v>
      </c>
      <c r="D87" s="62"/>
      <c r="E87" s="62"/>
      <c r="F87" s="62"/>
      <c r="G87" s="62"/>
      <c r="H87" s="62"/>
      <c r="I87" s="162"/>
      <c r="J87" s="171">
        <f>BK87</f>
        <v>0</v>
      </c>
      <c r="K87" s="62"/>
      <c r="L87" s="60"/>
      <c r="M87" s="83"/>
      <c r="N87" s="84"/>
      <c r="O87" s="84"/>
      <c r="P87" s="172">
        <f>P88+P200</f>
        <v>0</v>
      </c>
      <c r="Q87" s="84"/>
      <c r="R87" s="172">
        <f>R88+R200</f>
        <v>0.8287377199999999</v>
      </c>
      <c r="S87" s="84"/>
      <c r="T87" s="173">
        <f>T88+T200</f>
        <v>32.176403000000001</v>
      </c>
      <c r="AT87" s="23" t="s">
        <v>76</v>
      </c>
      <c r="AU87" s="23" t="s">
        <v>103</v>
      </c>
      <c r="BK87" s="174">
        <f>BK88+BK200</f>
        <v>0</v>
      </c>
    </row>
    <row r="88" spans="2:65" s="10" customFormat="1" ht="37.35" customHeight="1">
      <c r="B88" s="175"/>
      <c r="C88" s="176"/>
      <c r="D88" s="177" t="s">
        <v>76</v>
      </c>
      <c r="E88" s="178" t="s">
        <v>129</v>
      </c>
      <c r="F88" s="178" t="s">
        <v>130</v>
      </c>
      <c r="G88" s="176"/>
      <c r="H88" s="176"/>
      <c r="I88" s="179"/>
      <c r="J88" s="180">
        <f>BK88</f>
        <v>0</v>
      </c>
      <c r="K88" s="176"/>
      <c r="L88" s="181"/>
      <c r="M88" s="182"/>
      <c r="N88" s="183"/>
      <c r="O88" s="183"/>
      <c r="P88" s="184">
        <f>P89+P100+P104+P120+P149+P192+P197</f>
        <v>0</v>
      </c>
      <c r="Q88" s="183"/>
      <c r="R88" s="184">
        <f>R89+R100+R104+R120+R149+R192+R197</f>
        <v>0.51302221999999997</v>
      </c>
      <c r="S88" s="183"/>
      <c r="T88" s="185">
        <f>T89+T100+T104+T120+T149+T192+T197</f>
        <v>32.017600000000002</v>
      </c>
      <c r="AR88" s="186" t="s">
        <v>25</v>
      </c>
      <c r="AT88" s="187" t="s">
        <v>76</v>
      </c>
      <c r="AU88" s="187" t="s">
        <v>77</v>
      </c>
      <c r="AY88" s="186" t="s">
        <v>131</v>
      </c>
      <c r="BK88" s="188">
        <f>BK89+BK100+BK104+BK120+BK149+BK192+BK197</f>
        <v>0</v>
      </c>
    </row>
    <row r="89" spans="2:65" s="10" customFormat="1" ht="19.95" customHeight="1">
      <c r="B89" s="175"/>
      <c r="C89" s="176"/>
      <c r="D89" s="189" t="s">
        <v>76</v>
      </c>
      <c r="E89" s="190" t="s">
        <v>25</v>
      </c>
      <c r="F89" s="190" t="s">
        <v>132</v>
      </c>
      <c r="G89" s="176"/>
      <c r="H89" s="176"/>
      <c r="I89" s="179"/>
      <c r="J89" s="191">
        <f>BK89</f>
        <v>0</v>
      </c>
      <c r="K89" s="176"/>
      <c r="L89" s="181"/>
      <c r="M89" s="182"/>
      <c r="N89" s="183"/>
      <c r="O89" s="183"/>
      <c r="P89" s="184">
        <f>SUM(P90:P99)</f>
        <v>0</v>
      </c>
      <c r="Q89" s="183"/>
      <c r="R89" s="184">
        <f>SUM(R90:R99)</f>
        <v>2.4000000000000002E-3</v>
      </c>
      <c r="S89" s="183"/>
      <c r="T89" s="185">
        <f>SUM(T90:T99)</f>
        <v>0</v>
      </c>
      <c r="AR89" s="186" t="s">
        <v>25</v>
      </c>
      <c r="AT89" s="187" t="s">
        <v>76</v>
      </c>
      <c r="AU89" s="187" t="s">
        <v>25</v>
      </c>
      <c r="AY89" s="186" t="s">
        <v>131</v>
      </c>
      <c r="BK89" s="188">
        <f>SUM(BK90:BK99)</f>
        <v>0</v>
      </c>
    </row>
    <row r="90" spans="2:65" s="1" customFormat="1" ht="31.5" customHeight="1">
      <c r="B90" s="40"/>
      <c r="C90" s="192" t="s">
        <v>25</v>
      </c>
      <c r="D90" s="192" t="s">
        <v>133</v>
      </c>
      <c r="E90" s="193" t="s">
        <v>134</v>
      </c>
      <c r="F90" s="194" t="s">
        <v>135</v>
      </c>
      <c r="G90" s="195" t="s">
        <v>136</v>
      </c>
      <c r="H90" s="196">
        <v>30</v>
      </c>
      <c r="I90" s="197"/>
      <c r="J90" s="198">
        <f>ROUND(I90*H90,2)</f>
        <v>0</v>
      </c>
      <c r="K90" s="194" t="s">
        <v>137</v>
      </c>
      <c r="L90" s="60"/>
      <c r="M90" s="199" t="s">
        <v>34</v>
      </c>
      <c r="N90" s="200" t="s">
        <v>50</v>
      </c>
      <c r="O90" s="41"/>
      <c r="P90" s="201">
        <f>O90*H90</f>
        <v>0</v>
      </c>
      <c r="Q90" s="201">
        <v>0</v>
      </c>
      <c r="R90" s="201">
        <f>Q90*H90</f>
        <v>0</v>
      </c>
      <c r="S90" s="201">
        <v>0</v>
      </c>
      <c r="T90" s="202">
        <f>S90*H90</f>
        <v>0</v>
      </c>
      <c r="AR90" s="23" t="s">
        <v>138</v>
      </c>
      <c r="AT90" s="23" t="s">
        <v>133</v>
      </c>
      <c r="AU90" s="23" t="s">
        <v>86</v>
      </c>
      <c r="AY90" s="23" t="s">
        <v>131</v>
      </c>
      <c r="BE90" s="203">
        <f>IF(N90="základní",J90,0)</f>
        <v>0</v>
      </c>
      <c r="BF90" s="203">
        <f>IF(N90="snížená",J90,0)</f>
        <v>0</v>
      </c>
      <c r="BG90" s="203">
        <f>IF(N90="zákl. přenesená",J90,0)</f>
        <v>0</v>
      </c>
      <c r="BH90" s="203">
        <f>IF(N90="sníž. přenesená",J90,0)</f>
        <v>0</v>
      </c>
      <c r="BI90" s="203">
        <f>IF(N90="nulová",J90,0)</f>
        <v>0</v>
      </c>
      <c r="BJ90" s="23" t="s">
        <v>138</v>
      </c>
      <c r="BK90" s="203">
        <f>ROUND(I90*H90,2)</f>
        <v>0</v>
      </c>
      <c r="BL90" s="23" t="s">
        <v>138</v>
      </c>
      <c r="BM90" s="23" t="s">
        <v>139</v>
      </c>
    </row>
    <row r="91" spans="2:65" s="1" customFormat="1" ht="312">
      <c r="B91" s="40"/>
      <c r="C91" s="62"/>
      <c r="D91" s="204" t="s">
        <v>140</v>
      </c>
      <c r="E91" s="62"/>
      <c r="F91" s="205" t="s">
        <v>141</v>
      </c>
      <c r="G91" s="62"/>
      <c r="H91" s="62"/>
      <c r="I91" s="162"/>
      <c r="J91" s="62"/>
      <c r="K91" s="62"/>
      <c r="L91" s="60"/>
      <c r="M91" s="206"/>
      <c r="N91" s="41"/>
      <c r="O91" s="41"/>
      <c r="P91" s="41"/>
      <c r="Q91" s="41"/>
      <c r="R91" s="41"/>
      <c r="S91" s="41"/>
      <c r="T91" s="77"/>
      <c r="AT91" s="23" t="s">
        <v>140</v>
      </c>
      <c r="AU91" s="23" t="s">
        <v>86</v>
      </c>
    </row>
    <row r="92" spans="2:65" s="11" customFormat="1" ht="12">
      <c r="B92" s="207"/>
      <c r="C92" s="208"/>
      <c r="D92" s="204" t="s">
        <v>142</v>
      </c>
      <c r="E92" s="209" t="s">
        <v>34</v>
      </c>
      <c r="F92" s="210" t="s">
        <v>143</v>
      </c>
      <c r="G92" s="208"/>
      <c r="H92" s="211" t="s">
        <v>34</v>
      </c>
      <c r="I92" s="212"/>
      <c r="J92" s="208"/>
      <c r="K92" s="208"/>
      <c r="L92" s="213"/>
      <c r="M92" s="214"/>
      <c r="N92" s="215"/>
      <c r="O92" s="215"/>
      <c r="P92" s="215"/>
      <c r="Q92" s="215"/>
      <c r="R92" s="215"/>
      <c r="S92" s="215"/>
      <c r="T92" s="216"/>
      <c r="AT92" s="217" t="s">
        <v>142</v>
      </c>
      <c r="AU92" s="217" t="s">
        <v>86</v>
      </c>
      <c r="AV92" s="11" t="s">
        <v>25</v>
      </c>
      <c r="AW92" s="11" t="s">
        <v>40</v>
      </c>
      <c r="AX92" s="11" t="s">
        <v>77</v>
      </c>
      <c r="AY92" s="217" t="s">
        <v>131</v>
      </c>
    </row>
    <row r="93" spans="2:65" s="12" customFormat="1" ht="12">
      <c r="B93" s="218"/>
      <c r="C93" s="219"/>
      <c r="D93" s="220" t="s">
        <v>142</v>
      </c>
      <c r="E93" s="221" t="s">
        <v>34</v>
      </c>
      <c r="F93" s="222" t="s">
        <v>144</v>
      </c>
      <c r="G93" s="219"/>
      <c r="H93" s="223">
        <v>30</v>
      </c>
      <c r="I93" s="224"/>
      <c r="J93" s="219"/>
      <c r="K93" s="219"/>
      <c r="L93" s="225"/>
      <c r="M93" s="226"/>
      <c r="N93" s="227"/>
      <c r="O93" s="227"/>
      <c r="P93" s="227"/>
      <c r="Q93" s="227"/>
      <c r="R93" s="227"/>
      <c r="S93" s="227"/>
      <c r="T93" s="228"/>
      <c r="AT93" s="229" t="s">
        <v>142</v>
      </c>
      <c r="AU93" s="229" t="s">
        <v>86</v>
      </c>
      <c r="AV93" s="12" t="s">
        <v>86</v>
      </c>
      <c r="AW93" s="12" t="s">
        <v>40</v>
      </c>
      <c r="AX93" s="12" t="s">
        <v>25</v>
      </c>
      <c r="AY93" s="229" t="s">
        <v>131</v>
      </c>
    </row>
    <row r="94" spans="2:65" s="1" customFormat="1" ht="22.5" customHeight="1">
      <c r="B94" s="40"/>
      <c r="C94" s="192" t="s">
        <v>86</v>
      </c>
      <c r="D94" s="192" t="s">
        <v>133</v>
      </c>
      <c r="E94" s="193" t="s">
        <v>145</v>
      </c>
      <c r="F94" s="194" t="s">
        <v>146</v>
      </c>
      <c r="G94" s="195" t="s">
        <v>147</v>
      </c>
      <c r="H94" s="196">
        <v>12</v>
      </c>
      <c r="I94" s="197"/>
      <c r="J94" s="198">
        <f>ROUND(I94*H94,2)</f>
        <v>0</v>
      </c>
      <c r="K94" s="194" t="s">
        <v>34</v>
      </c>
      <c r="L94" s="60"/>
      <c r="M94" s="199" t="s">
        <v>34</v>
      </c>
      <c r="N94" s="200" t="s">
        <v>50</v>
      </c>
      <c r="O94" s="41"/>
      <c r="P94" s="201">
        <f>O94*H94</f>
        <v>0</v>
      </c>
      <c r="Q94" s="201">
        <v>2.0000000000000001E-4</v>
      </c>
      <c r="R94" s="201">
        <f>Q94*H94</f>
        <v>2.4000000000000002E-3</v>
      </c>
      <c r="S94" s="201">
        <v>0</v>
      </c>
      <c r="T94" s="202">
        <f>S94*H94</f>
        <v>0</v>
      </c>
      <c r="AR94" s="23" t="s">
        <v>138</v>
      </c>
      <c r="AT94" s="23" t="s">
        <v>133</v>
      </c>
      <c r="AU94" s="23" t="s">
        <v>86</v>
      </c>
      <c r="AY94" s="23" t="s">
        <v>131</v>
      </c>
      <c r="BE94" s="203">
        <f>IF(N94="základní",J94,0)</f>
        <v>0</v>
      </c>
      <c r="BF94" s="203">
        <f>IF(N94="snížená",J94,0)</f>
        <v>0</v>
      </c>
      <c r="BG94" s="203">
        <f>IF(N94="zákl. přenesená",J94,0)</f>
        <v>0</v>
      </c>
      <c r="BH94" s="203">
        <f>IF(N94="sníž. přenesená",J94,0)</f>
        <v>0</v>
      </c>
      <c r="BI94" s="203">
        <f>IF(N94="nulová",J94,0)</f>
        <v>0</v>
      </c>
      <c r="BJ94" s="23" t="s">
        <v>138</v>
      </c>
      <c r="BK94" s="203">
        <f>ROUND(I94*H94,2)</f>
        <v>0</v>
      </c>
      <c r="BL94" s="23" t="s">
        <v>138</v>
      </c>
      <c r="BM94" s="23" t="s">
        <v>148</v>
      </c>
    </row>
    <row r="95" spans="2:65" s="11" customFormat="1" ht="12">
      <c r="B95" s="207"/>
      <c r="C95" s="208"/>
      <c r="D95" s="204" t="s">
        <v>142</v>
      </c>
      <c r="E95" s="209" t="s">
        <v>34</v>
      </c>
      <c r="F95" s="210" t="s">
        <v>149</v>
      </c>
      <c r="G95" s="208"/>
      <c r="H95" s="211" t="s">
        <v>34</v>
      </c>
      <c r="I95" s="212"/>
      <c r="J95" s="208"/>
      <c r="K95" s="208"/>
      <c r="L95" s="213"/>
      <c r="M95" s="214"/>
      <c r="N95" s="215"/>
      <c r="O95" s="215"/>
      <c r="P95" s="215"/>
      <c r="Q95" s="215"/>
      <c r="R95" s="215"/>
      <c r="S95" s="215"/>
      <c r="T95" s="216"/>
      <c r="AT95" s="217" t="s">
        <v>142</v>
      </c>
      <c r="AU95" s="217" t="s">
        <v>86</v>
      </c>
      <c r="AV95" s="11" t="s">
        <v>25</v>
      </c>
      <c r="AW95" s="11" t="s">
        <v>40</v>
      </c>
      <c r="AX95" s="11" t="s">
        <v>77</v>
      </c>
      <c r="AY95" s="217" t="s">
        <v>131</v>
      </c>
    </row>
    <row r="96" spans="2:65" s="12" customFormat="1" ht="12">
      <c r="B96" s="218"/>
      <c r="C96" s="219"/>
      <c r="D96" s="220" t="s">
        <v>142</v>
      </c>
      <c r="E96" s="221" t="s">
        <v>34</v>
      </c>
      <c r="F96" s="222" t="s">
        <v>150</v>
      </c>
      <c r="G96" s="219"/>
      <c r="H96" s="223">
        <v>12</v>
      </c>
      <c r="I96" s="224"/>
      <c r="J96" s="219"/>
      <c r="K96" s="219"/>
      <c r="L96" s="225"/>
      <c r="M96" s="226"/>
      <c r="N96" s="227"/>
      <c r="O96" s="227"/>
      <c r="P96" s="227"/>
      <c r="Q96" s="227"/>
      <c r="R96" s="227"/>
      <c r="S96" s="227"/>
      <c r="T96" s="228"/>
      <c r="AT96" s="229" t="s">
        <v>142</v>
      </c>
      <c r="AU96" s="229" t="s">
        <v>86</v>
      </c>
      <c r="AV96" s="12" t="s">
        <v>86</v>
      </c>
      <c r="AW96" s="12" t="s">
        <v>40</v>
      </c>
      <c r="AX96" s="12" t="s">
        <v>25</v>
      </c>
      <c r="AY96" s="229" t="s">
        <v>131</v>
      </c>
    </row>
    <row r="97" spans="2:65" s="1" customFormat="1" ht="31.5" customHeight="1">
      <c r="B97" s="40"/>
      <c r="C97" s="192" t="s">
        <v>151</v>
      </c>
      <c r="D97" s="192" t="s">
        <v>133</v>
      </c>
      <c r="E97" s="193" t="s">
        <v>152</v>
      </c>
      <c r="F97" s="194" t="s">
        <v>153</v>
      </c>
      <c r="G97" s="195" t="s">
        <v>154</v>
      </c>
      <c r="H97" s="196">
        <v>54</v>
      </c>
      <c r="I97" s="197"/>
      <c r="J97" s="198">
        <f>ROUND(I97*H97,2)</f>
        <v>0</v>
      </c>
      <c r="K97" s="194" t="s">
        <v>34</v>
      </c>
      <c r="L97" s="60"/>
      <c r="M97" s="199" t="s">
        <v>34</v>
      </c>
      <c r="N97" s="200" t="s">
        <v>50</v>
      </c>
      <c r="O97" s="41"/>
      <c r="P97" s="201">
        <f>O97*H97</f>
        <v>0</v>
      </c>
      <c r="Q97" s="201">
        <v>0</v>
      </c>
      <c r="R97" s="201">
        <f>Q97*H97</f>
        <v>0</v>
      </c>
      <c r="S97" s="201">
        <v>0</v>
      </c>
      <c r="T97" s="202">
        <f>S97*H97</f>
        <v>0</v>
      </c>
      <c r="AR97" s="23" t="s">
        <v>138</v>
      </c>
      <c r="AT97" s="23" t="s">
        <v>133</v>
      </c>
      <c r="AU97" s="23" t="s">
        <v>86</v>
      </c>
      <c r="AY97" s="23" t="s">
        <v>131</v>
      </c>
      <c r="BE97" s="203">
        <f>IF(N97="základní",J97,0)</f>
        <v>0</v>
      </c>
      <c r="BF97" s="203">
        <f>IF(N97="snížená",J97,0)</f>
        <v>0</v>
      </c>
      <c r="BG97" s="203">
        <f>IF(N97="zákl. přenesená",J97,0)</f>
        <v>0</v>
      </c>
      <c r="BH97" s="203">
        <f>IF(N97="sníž. přenesená",J97,0)</f>
        <v>0</v>
      </c>
      <c r="BI97" s="203">
        <f>IF(N97="nulová",J97,0)</f>
        <v>0</v>
      </c>
      <c r="BJ97" s="23" t="s">
        <v>138</v>
      </c>
      <c r="BK97" s="203">
        <f>ROUND(I97*H97,2)</f>
        <v>0</v>
      </c>
      <c r="BL97" s="23" t="s">
        <v>138</v>
      </c>
      <c r="BM97" s="23" t="s">
        <v>155</v>
      </c>
    </row>
    <row r="98" spans="2:65" s="11" customFormat="1" ht="12">
      <c r="B98" s="207"/>
      <c r="C98" s="208"/>
      <c r="D98" s="204" t="s">
        <v>142</v>
      </c>
      <c r="E98" s="209" t="s">
        <v>34</v>
      </c>
      <c r="F98" s="210" t="s">
        <v>156</v>
      </c>
      <c r="G98" s="208"/>
      <c r="H98" s="211" t="s">
        <v>34</v>
      </c>
      <c r="I98" s="212"/>
      <c r="J98" s="208"/>
      <c r="K98" s="208"/>
      <c r="L98" s="213"/>
      <c r="M98" s="214"/>
      <c r="N98" s="215"/>
      <c r="O98" s="215"/>
      <c r="P98" s="215"/>
      <c r="Q98" s="215"/>
      <c r="R98" s="215"/>
      <c r="S98" s="215"/>
      <c r="T98" s="216"/>
      <c r="AT98" s="217" t="s">
        <v>142</v>
      </c>
      <c r="AU98" s="217" t="s">
        <v>86</v>
      </c>
      <c r="AV98" s="11" t="s">
        <v>25</v>
      </c>
      <c r="AW98" s="11" t="s">
        <v>40</v>
      </c>
      <c r="AX98" s="11" t="s">
        <v>77</v>
      </c>
      <c r="AY98" s="217" t="s">
        <v>131</v>
      </c>
    </row>
    <row r="99" spans="2:65" s="12" customFormat="1" ht="12">
      <c r="B99" s="218"/>
      <c r="C99" s="219"/>
      <c r="D99" s="204" t="s">
        <v>142</v>
      </c>
      <c r="E99" s="230" t="s">
        <v>34</v>
      </c>
      <c r="F99" s="231" t="s">
        <v>157</v>
      </c>
      <c r="G99" s="219"/>
      <c r="H99" s="232">
        <v>54</v>
      </c>
      <c r="I99" s="224"/>
      <c r="J99" s="219"/>
      <c r="K99" s="219"/>
      <c r="L99" s="225"/>
      <c r="M99" s="226"/>
      <c r="N99" s="227"/>
      <c r="O99" s="227"/>
      <c r="P99" s="227"/>
      <c r="Q99" s="227"/>
      <c r="R99" s="227"/>
      <c r="S99" s="227"/>
      <c r="T99" s="228"/>
      <c r="AT99" s="229" t="s">
        <v>142</v>
      </c>
      <c r="AU99" s="229" t="s">
        <v>86</v>
      </c>
      <c r="AV99" s="12" t="s">
        <v>86</v>
      </c>
      <c r="AW99" s="12" t="s">
        <v>40</v>
      </c>
      <c r="AX99" s="12" t="s">
        <v>25</v>
      </c>
      <c r="AY99" s="229" t="s">
        <v>131</v>
      </c>
    </row>
    <row r="100" spans="2:65" s="10" customFormat="1" ht="29.85" customHeight="1">
      <c r="B100" s="175"/>
      <c r="C100" s="176"/>
      <c r="D100" s="189" t="s">
        <v>76</v>
      </c>
      <c r="E100" s="190" t="s">
        <v>86</v>
      </c>
      <c r="F100" s="190" t="s">
        <v>158</v>
      </c>
      <c r="G100" s="176"/>
      <c r="H100" s="176"/>
      <c r="I100" s="179"/>
      <c r="J100" s="191">
        <f>BK100</f>
        <v>0</v>
      </c>
      <c r="K100" s="176"/>
      <c r="L100" s="181"/>
      <c r="M100" s="182"/>
      <c r="N100" s="183"/>
      <c r="O100" s="183"/>
      <c r="P100" s="184">
        <f>SUM(P101:P103)</f>
        <v>0</v>
      </c>
      <c r="Q100" s="183"/>
      <c r="R100" s="184">
        <f>SUM(R101:R103)</f>
        <v>8.9280000000000002E-3</v>
      </c>
      <c r="S100" s="183"/>
      <c r="T100" s="185">
        <f>SUM(T101:T103)</f>
        <v>0</v>
      </c>
      <c r="AR100" s="186" t="s">
        <v>25</v>
      </c>
      <c r="AT100" s="187" t="s">
        <v>76</v>
      </c>
      <c r="AU100" s="187" t="s">
        <v>25</v>
      </c>
      <c r="AY100" s="186" t="s">
        <v>131</v>
      </c>
      <c r="BK100" s="188">
        <f>SUM(BK101:BK103)</f>
        <v>0</v>
      </c>
    </row>
    <row r="101" spans="2:65" s="1" customFormat="1" ht="31.5" customHeight="1">
      <c r="B101" s="40"/>
      <c r="C101" s="192" t="s">
        <v>138</v>
      </c>
      <c r="D101" s="192" t="s">
        <v>133</v>
      </c>
      <c r="E101" s="193" t="s">
        <v>159</v>
      </c>
      <c r="F101" s="194" t="s">
        <v>160</v>
      </c>
      <c r="G101" s="195" t="s">
        <v>161</v>
      </c>
      <c r="H101" s="196">
        <v>74.400000000000006</v>
      </c>
      <c r="I101" s="197"/>
      <c r="J101" s="198">
        <f>ROUND(I101*H101,2)</f>
        <v>0</v>
      </c>
      <c r="K101" s="194" t="s">
        <v>137</v>
      </c>
      <c r="L101" s="60"/>
      <c r="M101" s="199" t="s">
        <v>34</v>
      </c>
      <c r="N101" s="200" t="s">
        <v>50</v>
      </c>
      <c r="O101" s="41"/>
      <c r="P101" s="201">
        <f>O101*H101</f>
        <v>0</v>
      </c>
      <c r="Q101" s="201">
        <v>1.2E-4</v>
      </c>
      <c r="R101" s="201">
        <f>Q101*H101</f>
        <v>8.9280000000000002E-3</v>
      </c>
      <c r="S101" s="201">
        <v>0</v>
      </c>
      <c r="T101" s="202">
        <f>S101*H101</f>
        <v>0</v>
      </c>
      <c r="AR101" s="23" t="s">
        <v>138</v>
      </c>
      <c r="AT101" s="23" t="s">
        <v>133</v>
      </c>
      <c r="AU101" s="23" t="s">
        <v>86</v>
      </c>
      <c r="AY101" s="23" t="s">
        <v>131</v>
      </c>
      <c r="BE101" s="203">
        <f>IF(N101="základní",J101,0)</f>
        <v>0</v>
      </c>
      <c r="BF101" s="203">
        <f>IF(N101="snížená",J101,0)</f>
        <v>0</v>
      </c>
      <c r="BG101" s="203">
        <f>IF(N101="zákl. přenesená",J101,0)</f>
        <v>0</v>
      </c>
      <c r="BH101" s="203">
        <f>IF(N101="sníž. přenesená",J101,0)</f>
        <v>0</v>
      </c>
      <c r="BI101" s="203">
        <f>IF(N101="nulová",J101,0)</f>
        <v>0</v>
      </c>
      <c r="BJ101" s="23" t="s">
        <v>138</v>
      </c>
      <c r="BK101" s="203">
        <f>ROUND(I101*H101,2)</f>
        <v>0</v>
      </c>
      <c r="BL101" s="23" t="s">
        <v>138</v>
      </c>
      <c r="BM101" s="23" t="s">
        <v>162</v>
      </c>
    </row>
    <row r="102" spans="2:65" s="11" customFormat="1" ht="12">
      <c r="B102" s="207"/>
      <c r="C102" s="208"/>
      <c r="D102" s="204" t="s">
        <v>142</v>
      </c>
      <c r="E102" s="209" t="s">
        <v>34</v>
      </c>
      <c r="F102" s="210" t="s">
        <v>163</v>
      </c>
      <c r="G102" s="208"/>
      <c r="H102" s="211" t="s">
        <v>34</v>
      </c>
      <c r="I102" s="212"/>
      <c r="J102" s="208"/>
      <c r="K102" s="208"/>
      <c r="L102" s="213"/>
      <c r="M102" s="214"/>
      <c r="N102" s="215"/>
      <c r="O102" s="215"/>
      <c r="P102" s="215"/>
      <c r="Q102" s="215"/>
      <c r="R102" s="215"/>
      <c r="S102" s="215"/>
      <c r="T102" s="216"/>
      <c r="AT102" s="217" t="s">
        <v>142</v>
      </c>
      <c r="AU102" s="217" t="s">
        <v>86</v>
      </c>
      <c r="AV102" s="11" t="s">
        <v>25</v>
      </c>
      <c r="AW102" s="11" t="s">
        <v>40</v>
      </c>
      <c r="AX102" s="11" t="s">
        <v>77</v>
      </c>
      <c r="AY102" s="217" t="s">
        <v>131</v>
      </c>
    </row>
    <row r="103" spans="2:65" s="12" customFormat="1" ht="12">
      <c r="B103" s="218"/>
      <c r="C103" s="219"/>
      <c r="D103" s="204" t="s">
        <v>142</v>
      </c>
      <c r="E103" s="230" t="s">
        <v>34</v>
      </c>
      <c r="F103" s="231" t="s">
        <v>164</v>
      </c>
      <c r="G103" s="219"/>
      <c r="H103" s="232">
        <v>74.400000000000006</v>
      </c>
      <c r="I103" s="224"/>
      <c r="J103" s="219"/>
      <c r="K103" s="219"/>
      <c r="L103" s="225"/>
      <c r="M103" s="226"/>
      <c r="N103" s="227"/>
      <c r="O103" s="227"/>
      <c r="P103" s="227"/>
      <c r="Q103" s="227"/>
      <c r="R103" s="227"/>
      <c r="S103" s="227"/>
      <c r="T103" s="228"/>
      <c r="AT103" s="229" t="s">
        <v>142</v>
      </c>
      <c r="AU103" s="229" t="s">
        <v>86</v>
      </c>
      <c r="AV103" s="12" t="s">
        <v>86</v>
      </c>
      <c r="AW103" s="12" t="s">
        <v>40</v>
      </c>
      <c r="AX103" s="12" t="s">
        <v>25</v>
      </c>
      <c r="AY103" s="229" t="s">
        <v>131</v>
      </c>
    </row>
    <row r="104" spans="2:65" s="10" customFormat="1" ht="29.85" customHeight="1">
      <c r="B104" s="175"/>
      <c r="C104" s="176"/>
      <c r="D104" s="189" t="s">
        <v>76</v>
      </c>
      <c r="E104" s="190" t="s">
        <v>151</v>
      </c>
      <c r="F104" s="190" t="s">
        <v>165</v>
      </c>
      <c r="G104" s="176"/>
      <c r="H104" s="176"/>
      <c r="I104" s="179"/>
      <c r="J104" s="191">
        <f>BK104</f>
        <v>0</v>
      </c>
      <c r="K104" s="176"/>
      <c r="L104" s="181"/>
      <c r="M104" s="182"/>
      <c r="N104" s="183"/>
      <c r="O104" s="183"/>
      <c r="P104" s="184">
        <f>SUM(P105:P119)</f>
        <v>0</v>
      </c>
      <c r="Q104" s="183"/>
      <c r="R104" s="184">
        <f>SUM(R105:R119)</f>
        <v>0.39253503000000001</v>
      </c>
      <c r="S104" s="183"/>
      <c r="T104" s="185">
        <f>SUM(T105:T119)</f>
        <v>0</v>
      </c>
      <c r="AR104" s="186" t="s">
        <v>25</v>
      </c>
      <c r="AT104" s="187" t="s">
        <v>76</v>
      </c>
      <c r="AU104" s="187" t="s">
        <v>25</v>
      </c>
      <c r="AY104" s="186" t="s">
        <v>131</v>
      </c>
      <c r="BK104" s="188">
        <f>SUM(BK105:BK119)</f>
        <v>0</v>
      </c>
    </row>
    <row r="105" spans="2:65" s="1" customFormat="1" ht="22.5" customHeight="1">
      <c r="B105" s="40"/>
      <c r="C105" s="192" t="s">
        <v>166</v>
      </c>
      <c r="D105" s="192" t="s">
        <v>133</v>
      </c>
      <c r="E105" s="193" t="s">
        <v>167</v>
      </c>
      <c r="F105" s="194" t="s">
        <v>168</v>
      </c>
      <c r="G105" s="195" t="s">
        <v>136</v>
      </c>
      <c r="H105" s="196">
        <v>4.9630000000000001</v>
      </c>
      <c r="I105" s="197"/>
      <c r="J105" s="198">
        <f>ROUND(I105*H105,2)</f>
        <v>0</v>
      </c>
      <c r="K105" s="194" t="s">
        <v>34</v>
      </c>
      <c r="L105" s="60"/>
      <c r="M105" s="199" t="s">
        <v>34</v>
      </c>
      <c r="N105" s="200" t="s">
        <v>50</v>
      </c>
      <c r="O105" s="41"/>
      <c r="P105" s="201">
        <f>O105*H105</f>
        <v>0</v>
      </c>
      <c r="Q105" s="201">
        <v>0</v>
      </c>
      <c r="R105" s="201">
        <f>Q105*H105</f>
        <v>0</v>
      </c>
      <c r="S105" s="201">
        <v>0</v>
      </c>
      <c r="T105" s="202">
        <f>S105*H105</f>
        <v>0</v>
      </c>
      <c r="AR105" s="23" t="s">
        <v>138</v>
      </c>
      <c r="AT105" s="23" t="s">
        <v>133</v>
      </c>
      <c r="AU105" s="23" t="s">
        <v>86</v>
      </c>
      <c r="AY105" s="23" t="s">
        <v>131</v>
      </c>
      <c r="BE105" s="203">
        <f>IF(N105="základní",J105,0)</f>
        <v>0</v>
      </c>
      <c r="BF105" s="203">
        <f>IF(N105="snížená",J105,0)</f>
        <v>0</v>
      </c>
      <c r="BG105" s="203">
        <f>IF(N105="zákl. přenesená",J105,0)</f>
        <v>0</v>
      </c>
      <c r="BH105" s="203">
        <f>IF(N105="sníž. přenesená",J105,0)</f>
        <v>0</v>
      </c>
      <c r="BI105" s="203">
        <f>IF(N105="nulová",J105,0)</f>
        <v>0</v>
      </c>
      <c r="BJ105" s="23" t="s">
        <v>138</v>
      </c>
      <c r="BK105" s="203">
        <f>ROUND(I105*H105,2)</f>
        <v>0</v>
      </c>
      <c r="BL105" s="23" t="s">
        <v>138</v>
      </c>
      <c r="BM105" s="23" t="s">
        <v>169</v>
      </c>
    </row>
    <row r="106" spans="2:65" s="11" customFormat="1" ht="12">
      <c r="B106" s="207"/>
      <c r="C106" s="208"/>
      <c r="D106" s="204" t="s">
        <v>142</v>
      </c>
      <c r="E106" s="209" t="s">
        <v>34</v>
      </c>
      <c r="F106" s="210" t="s">
        <v>170</v>
      </c>
      <c r="G106" s="208"/>
      <c r="H106" s="211" t="s">
        <v>34</v>
      </c>
      <c r="I106" s="212"/>
      <c r="J106" s="208"/>
      <c r="K106" s="208"/>
      <c r="L106" s="213"/>
      <c r="M106" s="214"/>
      <c r="N106" s="215"/>
      <c r="O106" s="215"/>
      <c r="P106" s="215"/>
      <c r="Q106" s="215"/>
      <c r="R106" s="215"/>
      <c r="S106" s="215"/>
      <c r="T106" s="216"/>
      <c r="AT106" s="217" t="s">
        <v>142</v>
      </c>
      <c r="AU106" s="217" t="s">
        <v>86</v>
      </c>
      <c r="AV106" s="11" t="s">
        <v>25</v>
      </c>
      <c r="AW106" s="11" t="s">
        <v>40</v>
      </c>
      <c r="AX106" s="11" t="s">
        <v>77</v>
      </c>
      <c r="AY106" s="217" t="s">
        <v>131</v>
      </c>
    </row>
    <row r="107" spans="2:65" s="11" customFormat="1" ht="24">
      <c r="B107" s="207"/>
      <c r="C107" s="208"/>
      <c r="D107" s="204" t="s">
        <v>142</v>
      </c>
      <c r="E107" s="209" t="s">
        <v>34</v>
      </c>
      <c r="F107" s="210" t="s">
        <v>171</v>
      </c>
      <c r="G107" s="208"/>
      <c r="H107" s="211" t="s">
        <v>34</v>
      </c>
      <c r="I107" s="212"/>
      <c r="J107" s="208"/>
      <c r="K107" s="208"/>
      <c r="L107" s="213"/>
      <c r="M107" s="214"/>
      <c r="N107" s="215"/>
      <c r="O107" s="215"/>
      <c r="P107" s="215"/>
      <c r="Q107" s="215"/>
      <c r="R107" s="215"/>
      <c r="S107" s="215"/>
      <c r="T107" s="216"/>
      <c r="AT107" s="217" t="s">
        <v>142</v>
      </c>
      <c r="AU107" s="217" t="s">
        <v>86</v>
      </c>
      <c r="AV107" s="11" t="s">
        <v>25</v>
      </c>
      <c r="AW107" s="11" t="s">
        <v>40</v>
      </c>
      <c r="AX107" s="11" t="s">
        <v>77</v>
      </c>
      <c r="AY107" s="217" t="s">
        <v>131</v>
      </c>
    </row>
    <row r="108" spans="2:65" s="11" customFormat="1" ht="12">
      <c r="B108" s="207"/>
      <c r="C108" s="208"/>
      <c r="D108" s="204" t="s">
        <v>142</v>
      </c>
      <c r="E108" s="209" t="s">
        <v>34</v>
      </c>
      <c r="F108" s="210" t="s">
        <v>172</v>
      </c>
      <c r="G108" s="208"/>
      <c r="H108" s="211" t="s">
        <v>34</v>
      </c>
      <c r="I108" s="212"/>
      <c r="J108" s="208"/>
      <c r="K108" s="208"/>
      <c r="L108" s="213"/>
      <c r="M108" s="214"/>
      <c r="N108" s="215"/>
      <c r="O108" s="215"/>
      <c r="P108" s="215"/>
      <c r="Q108" s="215"/>
      <c r="R108" s="215"/>
      <c r="S108" s="215"/>
      <c r="T108" s="216"/>
      <c r="AT108" s="217" t="s">
        <v>142</v>
      </c>
      <c r="AU108" s="217" t="s">
        <v>86</v>
      </c>
      <c r="AV108" s="11" t="s">
        <v>25</v>
      </c>
      <c r="AW108" s="11" t="s">
        <v>40</v>
      </c>
      <c r="AX108" s="11" t="s">
        <v>77</v>
      </c>
      <c r="AY108" s="217" t="s">
        <v>131</v>
      </c>
    </row>
    <row r="109" spans="2:65" s="12" customFormat="1" ht="12">
      <c r="B109" s="218"/>
      <c r="C109" s="219"/>
      <c r="D109" s="220" t="s">
        <v>142</v>
      </c>
      <c r="E109" s="221" t="s">
        <v>34</v>
      </c>
      <c r="F109" s="222" t="s">
        <v>173</v>
      </c>
      <c r="G109" s="219"/>
      <c r="H109" s="223">
        <v>4.9630000000000001</v>
      </c>
      <c r="I109" s="224"/>
      <c r="J109" s="219"/>
      <c r="K109" s="219"/>
      <c r="L109" s="225"/>
      <c r="M109" s="226"/>
      <c r="N109" s="227"/>
      <c r="O109" s="227"/>
      <c r="P109" s="227"/>
      <c r="Q109" s="227"/>
      <c r="R109" s="227"/>
      <c r="S109" s="227"/>
      <c r="T109" s="228"/>
      <c r="AT109" s="229" t="s">
        <v>142</v>
      </c>
      <c r="AU109" s="229" t="s">
        <v>86</v>
      </c>
      <c r="AV109" s="12" t="s">
        <v>86</v>
      </c>
      <c r="AW109" s="12" t="s">
        <v>40</v>
      </c>
      <c r="AX109" s="12" t="s">
        <v>25</v>
      </c>
      <c r="AY109" s="229" t="s">
        <v>131</v>
      </c>
    </row>
    <row r="110" spans="2:65" s="1" customFormat="1" ht="57" customHeight="1">
      <c r="B110" s="40"/>
      <c r="C110" s="192" t="s">
        <v>174</v>
      </c>
      <c r="D110" s="192" t="s">
        <v>133</v>
      </c>
      <c r="E110" s="193" t="s">
        <v>175</v>
      </c>
      <c r="F110" s="194" t="s">
        <v>176</v>
      </c>
      <c r="G110" s="195" t="s">
        <v>177</v>
      </c>
      <c r="H110" s="196">
        <v>12.24</v>
      </c>
      <c r="I110" s="197"/>
      <c r="J110" s="198">
        <f>ROUND(I110*H110,2)</f>
        <v>0</v>
      </c>
      <c r="K110" s="194" t="s">
        <v>137</v>
      </c>
      <c r="L110" s="60"/>
      <c r="M110" s="199" t="s">
        <v>34</v>
      </c>
      <c r="N110" s="200" t="s">
        <v>50</v>
      </c>
      <c r="O110" s="41"/>
      <c r="P110" s="201">
        <f>O110*H110</f>
        <v>0</v>
      </c>
      <c r="Q110" s="201">
        <v>7.6499999999999997E-3</v>
      </c>
      <c r="R110" s="201">
        <f>Q110*H110</f>
        <v>9.3635999999999997E-2</v>
      </c>
      <c r="S110" s="201">
        <v>0</v>
      </c>
      <c r="T110" s="202">
        <f>S110*H110</f>
        <v>0</v>
      </c>
      <c r="AR110" s="23" t="s">
        <v>138</v>
      </c>
      <c r="AT110" s="23" t="s">
        <v>133</v>
      </c>
      <c r="AU110" s="23" t="s">
        <v>86</v>
      </c>
      <c r="AY110" s="23" t="s">
        <v>131</v>
      </c>
      <c r="BE110" s="203">
        <f>IF(N110="základní",J110,0)</f>
        <v>0</v>
      </c>
      <c r="BF110" s="203">
        <f>IF(N110="snížená",J110,0)</f>
        <v>0</v>
      </c>
      <c r="BG110" s="203">
        <f>IF(N110="zákl. přenesená",J110,0)</f>
        <v>0</v>
      </c>
      <c r="BH110" s="203">
        <f>IF(N110="sníž. přenesená",J110,0)</f>
        <v>0</v>
      </c>
      <c r="BI110" s="203">
        <f>IF(N110="nulová",J110,0)</f>
        <v>0</v>
      </c>
      <c r="BJ110" s="23" t="s">
        <v>138</v>
      </c>
      <c r="BK110" s="203">
        <f>ROUND(I110*H110,2)</f>
        <v>0</v>
      </c>
      <c r="BL110" s="23" t="s">
        <v>138</v>
      </c>
      <c r="BM110" s="23" t="s">
        <v>178</v>
      </c>
    </row>
    <row r="111" spans="2:65" s="1" customFormat="1" ht="192">
      <c r="B111" s="40"/>
      <c r="C111" s="62"/>
      <c r="D111" s="204" t="s">
        <v>140</v>
      </c>
      <c r="E111" s="62"/>
      <c r="F111" s="205" t="s">
        <v>179</v>
      </c>
      <c r="G111" s="62"/>
      <c r="H111" s="62"/>
      <c r="I111" s="162"/>
      <c r="J111" s="62"/>
      <c r="K111" s="62"/>
      <c r="L111" s="60"/>
      <c r="M111" s="206"/>
      <c r="N111" s="41"/>
      <c r="O111" s="41"/>
      <c r="P111" s="41"/>
      <c r="Q111" s="41"/>
      <c r="R111" s="41"/>
      <c r="S111" s="41"/>
      <c r="T111" s="77"/>
      <c r="AT111" s="23" t="s">
        <v>140</v>
      </c>
      <c r="AU111" s="23" t="s">
        <v>86</v>
      </c>
    </row>
    <row r="112" spans="2:65" s="11" customFormat="1" ht="12">
      <c r="B112" s="207"/>
      <c r="C112" s="208"/>
      <c r="D112" s="204" t="s">
        <v>142</v>
      </c>
      <c r="E112" s="209" t="s">
        <v>34</v>
      </c>
      <c r="F112" s="210" t="s">
        <v>180</v>
      </c>
      <c r="G112" s="208"/>
      <c r="H112" s="211" t="s">
        <v>34</v>
      </c>
      <c r="I112" s="212"/>
      <c r="J112" s="208"/>
      <c r="K112" s="208"/>
      <c r="L112" s="213"/>
      <c r="M112" s="214"/>
      <c r="N112" s="215"/>
      <c r="O112" s="215"/>
      <c r="P112" s="215"/>
      <c r="Q112" s="215"/>
      <c r="R112" s="215"/>
      <c r="S112" s="215"/>
      <c r="T112" s="216"/>
      <c r="AT112" s="217" t="s">
        <v>142</v>
      </c>
      <c r="AU112" s="217" t="s">
        <v>86</v>
      </c>
      <c r="AV112" s="11" t="s">
        <v>25</v>
      </c>
      <c r="AW112" s="11" t="s">
        <v>40</v>
      </c>
      <c r="AX112" s="11" t="s">
        <v>77</v>
      </c>
      <c r="AY112" s="217" t="s">
        <v>131</v>
      </c>
    </row>
    <row r="113" spans="2:65" s="12" customFormat="1" ht="12">
      <c r="B113" s="218"/>
      <c r="C113" s="219"/>
      <c r="D113" s="220" t="s">
        <v>142</v>
      </c>
      <c r="E113" s="221" t="s">
        <v>34</v>
      </c>
      <c r="F113" s="222" t="s">
        <v>181</v>
      </c>
      <c r="G113" s="219"/>
      <c r="H113" s="223">
        <v>12.24</v>
      </c>
      <c r="I113" s="224"/>
      <c r="J113" s="219"/>
      <c r="K113" s="219"/>
      <c r="L113" s="225"/>
      <c r="M113" s="226"/>
      <c r="N113" s="227"/>
      <c r="O113" s="227"/>
      <c r="P113" s="227"/>
      <c r="Q113" s="227"/>
      <c r="R113" s="227"/>
      <c r="S113" s="227"/>
      <c r="T113" s="228"/>
      <c r="AT113" s="229" t="s">
        <v>142</v>
      </c>
      <c r="AU113" s="229" t="s">
        <v>86</v>
      </c>
      <c r="AV113" s="12" t="s">
        <v>86</v>
      </c>
      <c r="AW113" s="12" t="s">
        <v>40</v>
      </c>
      <c r="AX113" s="12" t="s">
        <v>25</v>
      </c>
      <c r="AY113" s="229" t="s">
        <v>131</v>
      </c>
    </row>
    <row r="114" spans="2:65" s="1" customFormat="1" ht="57" customHeight="1">
      <c r="B114" s="40"/>
      <c r="C114" s="192" t="s">
        <v>182</v>
      </c>
      <c r="D114" s="192" t="s">
        <v>133</v>
      </c>
      <c r="E114" s="193" t="s">
        <v>183</v>
      </c>
      <c r="F114" s="194" t="s">
        <v>184</v>
      </c>
      <c r="G114" s="195" t="s">
        <v>177</v>
      </c>
      <c r="H114" s="196">
        <v>12.24</v>
      </c>
      <c r="I114" s="197"/>
      <c r="J114" s="198">
        <f>ROUND(I114*H114,2)</f>
        <v>0</v>
      </c>
      <c r="K114" s="194" t="s">
        <v>137</v>
      </c>
      <c r="L114" s="60"/>
      <c r="M114" s="199" t="s">
        <v>34</v>
      </c>
      <c r="N114" s="200" t="s">
        <v>50</v>
      </c>
      <c r="O114" s="41"/>
      <c r="P114" s="201">
        <f>O114*H114</f>
        <v>0</v>
      </c>
      <c r="Q114" s="201">
        <v>8.5999999999999998E-4</v>
      </c>
      <c r="R114" s="201">
        <f>Q114*H114</f>
        <v>1.05264E-2</v>
      </c>
      <c r="S114" s="201">
        <v>0</v>
      </c>
      <c r="T114" s="202">
        <f>S114*H114</f>
        <v>0</v>
      </c>
      <c r="AR114" s="23" t="s">
        <v>138</v>
      </c>
      <c r="AT114" s="23" t="s">
        <v>133</v>
      </c>
      <c r="AU114" s="23" t="s">
        <v>86</v>
      </c>
      <c r="AY114" s="23" t="s">
        <v>131</v>
      </c>
      <c r="BE114" s="203">
        <f>IF(N114="základní",J114,0)</f>
        <v>0</v>
      </c>
      <c r="BF114" s="203">
        <f>IF(N114="snížená",J114,0)</f>
        <v>0</v>
      </c>
      <c r="BG114" s="203">
        <f>IF(N114="zákl. přenesená",J114,0)</f>
        <v>0</v>
      </c>
      <c r="BH114" s="203">
        <f>IF(N114="sníž. přenesená",J114,0)</f>
        <v>0</v>
      </c>
      <c r="BI114" s="203">
        <f>IF(N114="nulová",J114,0)</f>
        <v>0</v>
      </c>
      <c r="BJ114" s="23" t="s">
        <v>138</v>
      </c>
      <c r="BK114" s="203">
        <f>ROUND(I114*H114,2)</f>
        <v>0</v>
      </c>
      <c r="BL114" s="23" t="s">
        <v>138</v>
      </c>
      <c r="BM114" s="23" t="s">
        <v>185</v>
      </c>
    </row>
    <row r="115" spans="2:65" s="1" customFormat="1" ht="192">
      <c r="B115" s="40"/>
      <c r="C115" s="62"/>
      <c r="D115" s="220" t="s">
        <v>140</v>
      </c>
      <c r="E115" s="62"/>
      <c r="F115" s="233" t="s">
        <v>179</v>
      </c>
      <c r="G115" s="62"/>
      <c r="H115" s="62"/>
      <c r="I115" s="162"/>
      <c r="J115" s="62"/>
      <c r="K115" s="62"/>
      <c r="L115" s="60"/>
      <c r="M115" s="206"/>
      <c r="N115" s="41"/>
      <c r="O115" s="41"/>
      <c r="P115" s="41"/>
      <c r="Q115" s="41"/>
      <c r="R115" s="41"/>
      <c r="S115" s="41"/>
      <c r="T115" s="77"/>
      <c r="AT115" s="23" t="s">
        <v>140</v>
      </c>
      <c r="AU115" s="23" t="s">
        <v>86</v>
      </c>
    </row>
    <row r="116" spans="2:65" s="1" customFormat="1" ht="57" customHeight="1">
      <c r="B116" s="40"/>
      <c r="C116" s="192" t="s">
        <v>186</v>
      </c>
      <c r="D116" s="192" t="s">
        <v>133</v>
      </c>
      <c r="E116" s="193" t="s">
        <v>187</v>
      </c>
      <c r="F116" s="194" t="s">
        <v>188</v>
      </c>
      <c r="G116" s="195" t="s">
        <v>154</v>
      </c>
      <c r="H116" s="196">
        <v>0.27300000000000002</v>
      </c>
      <c r="I116" s="197"/>
      <c r="J116" s="198">
        <f>ROUND(I116*H116,2)</f>
        <v>0</v>
      </c>
      <c r="K116" s="194" t="s">
        <v>137</v>
      </c>
      <c r="L116" s="60"/>
      <c r="M116" s="199" t="s">
        <v>34</v>
      </c>
      <c r="N116" s="200" t="s">
        <v>50</v>
      </c>
      <c r="O116" s="41"/>
      <c r="P116" s="201">
        <f>O116*H116</f>
        <v>0</v>
      </c>
      <c r="Q116" s="201">
        <v>1.0563100000000001</v>
      </c>
      <c r="R116" s="201">
        <f>Q116*H116</f>
        <v>0.28837263000000002</v>
      </c>
      <c r="S116" s="201">
        <v>0</v>
      </c>
      <c r="T116" s="202">
        <f>S116*H116</f>
        <v>0</v>
      </c>
      <c r="AR116" s="23" t="s">
        <v>138</v>
      </c>
      <c r="AT116" s="23" t="s">
        <v>133</v>
      </c>
      <c r="AU116" s="23" t="s">
        <v>86</v>
      </c>
      <c r="AY116" s="23" t="s">
        <v>131</v>
      </c>
      <c r="BE116" s="203">
        <f>IF(N116="základní",J116,0)</f>
        <v>0</v>
      </c>
      <c r="BF116" s="203">
        <f>IF(N116="snížená",J116,0)</f>
        <v>0</v>
      </c>
      <c r="BG116" s="203">
        <f>IF(N116="zákl. přenesená",J116,0)</f>
        <v>0</v>
      </c>
      <c r="BH116" s="203">
        <f>IF(N116="sníž. přenesená",J116,0)</f>
        <v>0</v>
      </c>
      <c r="BI116" s="203">
        <f>IF(N116="nulová",J116,0)</f>
        <v>0</v>
      </c>
      <c r="BJ116" s="23" t="s">
        <v>138</v>
      </c>
      <c r="BK116" s="203">
        <f>ROUND(I116*H116,2)</f>
        <v>0</v>
      </c>
      <c r="BL116" s="23" t="s">
        <v>138</v>
      </c>
      <c r="BM116" s="23" t="s">
        <v>189</v>
      </c>
    </row>
    <row r="117" spans="2:65" s="1" customFormat="1" ht="96">
      <c r="B117" s="40"/>
      <c r="C117" s="62"/>
      <c r="D117" s="204" t="s">
        <v>140</v>
      </c>
      <c r="E117" s="62"/>
      <c r="F117" s="205" t="s">
        <v>190</v>
      </c>
      <c r="G117" s="62"/>
      <c r="H117" s="62"/>
      <c r="I117" s="162"/>
      <c r="J117" s="62"/>
      <c r="K117" s="62"/>
      <c r="L117" s="60"/>
      <c r="M117" s="206"/>
      <c r="N117" s="41"/>
      <c r="O117" s="41"/>
      <c r="P117" s="41"/>
      <c r="Q117" s="41"/>
      <c r="R117" s="41"/>
      <c r="S117" s="41"/>
      <c r="T117" s="77"/>
      <c r="AT117" s="23" t="s">
        <v>140</v>
      </c>
      <c r="AU117" s="23" t="s">
        <v>86</v>
      </c>
    </row>
    <row r="118" spans="2:65" s="11" customFormat="1" ht="12">
      <c r="B118" s="207"/>
      <c r="C118" s="208"/>
      <c r="D118" s="204" t="s">
        <v>142</v>
      </c>
      <c r="E118" s="209" t="s">
        <v>34</v>
      </c>
      <c r="F118" s="210" t="s">
        <v>191</v>
      </c>
      <c r="G118" s="208"/>
      <c r="H118" s="211" t="s">
        <v>34</v>
      </c>
      <c r="I118" s="212"/>
      <c r="J118" s="208"/>
      <c r="K118" s="208"/>
      <c r="L118" s="213"/>
      <c r="M118" s="214"/>
      <c r="N118" s="215"/>
      <c r="O118" s="215"/>
      <c r="P118" s="215"/>
      <c r="Q118" s="215"/>
      <c r="R118" s="215"/>
      <c r="S118" s="215"/>
      <c r="T118" s="216"/>
      <c r="AT118" s="217" t="s">
        <v>142</v>
      </c>
      <c r="AU118" s="217" t="s">
        <v>86</v>
      </c>
      <c r="AV118" s="11" t="s">
        <v>25</v>
      </c>
      <c r="AW118" s="11" t="s">
        <v>40</v>
      </c>
      <c r="AX118" s="11" t="s">
        <v>77</v>
      </c>
      <c r="AY118" s="217" t="s">
        <v>131</v>
      </c>
    </row>
    <row r="119" spans="2:65" s="12" customFormat="1" ht="12">
      <c r="B119" s="218"/>
      <c r="C119" s="219"/>
      <c r="D119" s="204" t="s">
        <v>142</v>
      </c>
      <c r="E119" s="230" t="s">
        <v>34</v>
      </c>
      <c r="F119" s="231" t="s">
        <v>192</v>
      </c>
      <c r="G119" s="219"/>
      <c r="H119" s="232">
        <v>0.27300000000000002</v>
      </c>
      <c r="I119" s="224"/>
      <c r="J119" s="219"/>
      <c r="K119" s="219"/>
      <c r="L119" s="225"/>
      <c r="M119" s="226"/>
      <c r="N119" s="227"/>
      <c r="O119" s="227"/>
      <c r="P119" s="227"/>
      <c r="Q119" s="227"/>
      <c r="R119" s="227"/>
      <c r="S119" s="227"/>
      <c r="T119" s="228"/>
      <c r="AT119" s="229" t="s">
        <v>142</v>
      </c>
      <c r="AU119" s="229" t="s">
        <v>86</v>
      </c>
      <c r="AV119" s="12" t="s">
        <v>86</v>
      </c>
      <c r="AW119" s="12" t="s">
        <v>40</v>
      </c>
      <c r="AX119" s="12" t="s">
        <v>25</v>
      </c>
      <c r="AY119" s="229" t="s">
        <v>131</v>
      </c>
    </row>
    <row r="120" spans="2:65" s="10" customFormat="1" ht="29.85" customHeight="1">
      <c r="B120" s="175"/>
      <c r="C120" s="176"/>
      <c r="D120" s="189" t="s">
        <v>76</v>
      </c>
      <c r="E120" s="190" t="s">
        <v>174</v>
      </c>
      <c r="F120" s="190" t="s">
        <v>193</v>
      </c>
      <c r="G120" s="176"/>
      <c r="H120" s="176"/>
      <c r="I120" s="179"/>
      <c r="J120" s="191">
        <f>BK120</f>
        <v>0</v>
      </c>
      <c r="K120" s="176"/>
      <c r="L120" s="181"/>
      <c r="M120" s="182"/>
      <c r="N120" s="183"/>
      <c r="O120" s="183"/>
      <c r="P120" s="184">
        <f>SUM(P121:P148)</f>
        <v>0</v>
      </c>
      <c r="Q120" s="183"/>
      <c r="R120" s="184">
        <f>SUM(R121:R148)</f>
        <v>0.10426518999999999</v>
      </c>
      <c r="S120" s="183"/>
      <c r="T120" s="185">
        <f>SUM(T121:T148)</f>
        <v>0</v>
      </c>
      <c r="AR120" s="186" t="s">
        <v>25</v>
      </c>
      <c r="AT120" s="187" t="s">
        <v>76</v>
      </c>
      <c r="AU120" s="187" t="s">
        <v>25</v>
      </c>
      <c r="AY120" s="186" t="s">
        <v>131</v>
      </c>
      <c r="BK120" s="188">
        <f>SUM(BK121:BK148)</f>
        <v>0</v>
      </c>
    </row>
    <row r="121" spans="2:65" s="1" customFormat="1" ht="22.5" customHeight="1">
      <c r="B121" s="40"/>
      <c r="C121" s="192" t="s">
        <v>194</v>
      </c>
      <c r="D121" s="192" t="s">
        <v>133</v>
      </c>
      <c r="E121" s="193" t="s">
        <v>195</v>
      </c>
      <c r="F121" s="194" t="s">
        <v>196</v>
      </c>
      <c r="G121" s="195" t="s">
        <v>177</v>
      </c>
      <c r="H121" s="196">
        <v>120.172</v>
      </c>
      <c r="I121" s="197"/>
      <c r="J121" s="198">
        <f>ROUND(I121*H121,2)</f>
        <v>0</v>
      </c>
      <c r="K121" s="194" t="s">
        <v>137</v>
      </c>
      <c r="L121" s="60"/>
      <c r="M121" s="199" t="s">
        <v>34</v>
      </c>
      <c r="N121" s="200" t="s">
        <v>50</v>
      </c>
      <c r="O121" s="41"/>
      <c r="P121" s="201">
        <f>O121*H121</f>
        <v>0</v>
      </c>
      <c r="Q121" s="201">
        <v>0</v>
      </c>
      <c r="R121" s="201">
        <f>Q121*H121</f>
        <v>0</v>
      </c>
      <c r="S121" s="201">
        <v>0</v>
      </c>
      <c r="T121" s="202">
        <f>S121*H121</f>
        <v>0</v>
      </c>
      <c r="AR121" s="23" t="s">
        <v>138</v>
      </c>
      <c r="AT121" s="23" t="s">
        <v>133</v>
      </c>
      <c r="AU121" s="23" t="s">
        <v>86</v>
      </c>
      <c r="AY121" s="23" t="s">
        <v>131</v>
      </c>
      <c r="BE121" s="203">
        <f>IF(N121="základní",J121,0)</f>
        <v>0</v>
      </c>
      <c r="BF121" s="203">
        <f>IF(N121="snížená",J121,0)</f>
        <v>0</v>
      </c>
      <c r="BG121" s="203">
        <f>IF(N121="zákl. přenesená",J121,0)</f>
        <v>0</v>
      </c>
      <c r="BH121" s="203">
        <f>IF(N121="sníž. přenesená",J121,0)</f>
        <v>0</v>
      </c>
      <c r="BI121" s="203">
        <f>IF(N121="nulová",J121,0)</f>
        <v>0</v>
      </c>
      <c r="BJ121" s="23" t="s">
        <v>138</v>
      </c>
      <c r="BK121" s="203">
        <f>ROUND(I121*H121,2)</f>
        <v>0</v>
      </c>
      <c r="BL121" s="23" t="s">
        <v>138</v>
      </c>
      <c r="BM121" s="23" t="s">
        <v>197</v>
      </c>
    </row>
    <row r="122" spans="2:65" s="1" customFormat="1" ht="48">
      <c r="B122" s="40"/>
      <c r="C122" s="62"/>
      <c r="D122" s="204" t="s">
        <v>140</v>
      </c>
      <c r="E122" s="62"/>
      <c r="F122" s="205" t="s">
        <v>198</v>
      </c>
      <c r="G122" s="62"/>
      <c r="H122" s="62"/>
      <c r="I122" s="162"/>
      <c r="J122" s="62"/>
      <c r="K122" s="62"/>
      <c r="L122" s="60"/>
      <c r="M122" s="206"/>
      <c r="N122" s="41"/>
      <c r="O122" s="41"/>
      <c r="P122" s="41"/>
      <c r="Q122" s="41"/>
      <c r="R122" s="41"/>
      <c r="S122" s="41"/>
      <c r="T122" s="77"/>
      <c r="AT122" s="23" t="s">
        <v>140</v>
      </c>
      <c r="AU122" s="23" t="s">
        <v>86</v>
      </c>
    </row>
    <row r="123" spans="2:65" s="11" customFormat="1" ht="12">
      <c r="B123" s="207"/>
      <c r="C123" s="208"/>
      <c r="D123" s="204" t="s">
        <v>142</v>
      </c>
      <c r="E123" s="209" t="s">
        <v>34</v>
      </c>
      <c r="F123" s="210" t="s">
        <v>199</v>
      </c>
      <c r="G123" s="208"/>
      <c r="H123" s="211" t="s">
        <v>34</v>
      </c>
      <c r="I123" s="212"/>
      <c r="J123" s="208"/>
      <c r="K123" s="208"/>
      <c r="L123" s="213"/>
      <c r="M123" s="214"/>
      <c r="N123" s="215"/>
      <c r="O123" s="215"/>
      <c r="P123" s="215"/>
      <c r="Q123" s="215"/>
      <c r="R123" s="215"/>
      <c r="S123" s="215"/>
      <c r="T123" s="216"/>
      <c r="AT123" s="217" t="s">
        <v>142</v>
      </c>
      <c r="AU123" s="217" t="s">
        <v>86</v>
      </c>
      <c r="AV123" s="11" t="s">
        <v>25</v>
      </c>
      <c r="AW123" s="11" t="s">
        <v>40</v>
      </c>
      <c r="AX123" s="11" t="s">
        <v>77</v>
      </c>
      <c r="AY123" s="217" t="s">
        <v>131</v>
      </c>
    </row>
    <row r="124" spans="2:65" s="11" customFormat="1" ht="12">
      <c r="B124" s="207"/>
      <c r="C124" s="208"/>
      <c r="D124" s="204" t="s">
        <v>142</v>
      </c>
      <c r="E124" s="209" t="s">
        <v>34</v>
      </c>
      <c r="F124" s="210" t="s">
        <v>172</v>
      </c>
      <c r="G124" s="208"/>
      <c r="H124" s="211" t="s">
        <v>34</v>
      </c>
      <c r="I124" s="212"/>
      <c r="J124" s="208"/>
      <c r="K124" s="208"/>
      <c r="L124" s="213"/>
      <c r="M124" s="214"/>
      <c r="N124" s="215"/>
      <c r="O124" s="215"/>
      <c r="P124" s="215"/>
      <c r="Q124" s="215"/>
      <c r="R124" s="215"/>
      <c r="S124" s="215"/>
      <c r="T124" s="216"/>
      <c r="AT124" s="217" t="s">
        <v>142</v>
      </c>
      <c r="AU124" s="217" t="s">
        <v>86</v>
      </c>
      <c r="AV124" s="11" t="s">
        <v>25</v>
      </c>
      <c r="AW124" s="11" t="s">
        <v>40</v>
      </c>
      <c r="AX124" s="11" t="s">
        <v>77</v>
      </c>
      <c r="AY124" s="217" t="s">
        <v>131</v>
      </c>
    </row>
    <row r="125" spans="2:65" s="11" customFormat="1" ht="12">
      <c r="B125" s="207"/>
      <c r="C125" s="208"/>
      <c r="D125" s="204" t="s">
        <v>142</v>
      </c>
      <c r="E125" s="209" t="s">
        <v>34</v>
      </c>
      <c r="F125" s="210" t="s">
        <v>200</v>
      </c>
      <c r="G125" s="208"/>
      <c r="H125" s="211" t="s">
        <v>34</v>
      </c>
      <c r="I125" s="212"/>
      <c r="J125" s="208"/>
      <c r="K125" s="208"/>
      <c r="L125" s="213"/>
      <c r="M125" s="214"/>
      <c r="N125" s="215"/>
      <c r="O125" s="215"/>
      <c r="P125" s="215"/>
      <c r="Q125" s="215"/>
      <c r="R125" s="215"/>
      <c r="S125" s="215"/>
      <c r="T125" s="216"/>
      <c r="AT125" s="217" t="s">
        <v>142</v>
      </c>
      <c r="AU125" s="217" t="s">
        <v>86</v>
      </c>
      <c r="AV125" s="11" t="s">
        <v>25</v>
      </c>
      <c r="AW125" s="11" t="s">
        <v>40</v>
      </c>
      <c r="AX125" s="11" t="s">
        <v>77</v>
      </c>
      <c r="AY125" s="217" t="s">
        <v>131</v>
      </c>
    </row>
    <row r="126" spans="2:65" s="12" customFormat="1" ht="12">
      <c r="B126" s="218"/>
      <c r="C126" s="219"/>
      <c r="D126" s="204" t="s">
        <v>142</v>
      </c>
      <c r="E126" s="230" t="s">
        <v>34</v>
      </c>
      <c r="F126" s="231" t="s">
        <v>201</v>
      </c>
      <c r="G126" s="219"/>
      <c r="H126" s="232">
        <v>72.191999999999993</v>
      </c>
      <c r="I126" s="224"/>
      <c r="J126" s="219"/>
      <c r="K126" s="219"/>
      <c r="L126" s="225"/>
      <c r="M126" s="226"/>
      <c r="N126" s="227"/>
      <c r="O126" s="227"/>
      <c r="P126" s="227"/>
      <c r="Q126" s="227"/>
      <c r="R126" s="227"/>
      <c r="S126" s="227"/>
      <c r="T126" s="228"/>
      <c r="AT126" s="229" t="s">
        <v>142</v>
      </c>
      <c r="AU126" s="229" t="s">
        <v>86</v>
      </c>
      <c r="AV126" s="12" t="s">
        <v>86</v>
      </c>
      <c r="AW126" s="12" t="s">
        <v>40</v>
      </c>
      <c r="AX126" s="12" t="s">
        <v>77</v>
      </c>
      <c r="AY126" s="229" t="s">
        <v>131</v>
      </c>
    </row>
    <row r="127" spans="2:65" s="11" customFormat="1" ht="12">
      <c r="B127" s="207"/>
      <c r="C127" s="208"/>
      <c r="D127" s="204" t="s">
        <v>142</v>
      </c>
      <c r="E127" s="209" t="s">
        <v>34</v>
      </c>
      <c r="F127" s="210" t="s">
        <v>202</v>
      </c>
      <c r="G127" s="208"/>
      <c r="H127" s="211" t="s">
        <v>34</v>
      </c>
      <c r="I127" s="212"/>
      <c r="J127" s="208"/>
      <c r="K127" s="208"/>
      <c r="L127" s="213"/>
      <c r="M127" s="214"/>
      <c r="N127" s="215"/>
      <c r="O127" s="215"/>
      <c r="P127" s="215"/>
      <c r="Q127" s="215"/>
      <c r="R127" s="215"/>
      <c r="S127" s="215"/>
      <c r="T127" s="216"/>
      <c r="AT127" s="217" t="s">
        <v>142</v>
      </c>
      <c r="AU127" s="217" t="s">
        <v>86</v>
      </c>
      <c r="AV127" s="11" t="s">
        <v>25</v>
      </c>
      <c r="AW127" s="11" t="s">
        <v>40</v>
      </c>
      <c r="AX127" s="11" t="s">
        <v>77</v>
      </c>
      <c r="AY127" s="217" t="s">
        <v>131</v>
      </c>
    </row>
    <row r="128" spans="2:65" s="12" customFormat="1" ht="12">
      <c r="B128" s="218"/>
      <c r="C128" s="219"/>
      <c r="D128" s="204" t="s">
        <v>142</v>
      </c>
      <c r="E128" s="230" t="s">
        <v>34</v>
      </c>
      <c r="F128" s="231" t="s">
        <v>203</v>
      </c>
      <c r="G128" s="219"/>
      <c r="H128" s="232">
        <v>45.12</v>
      </c>
      <c r="I128" s="224"/>
      <c r="J128" s="219"/>
      <c r="K128" s="219"/>
      <c r="L128" s="225"/>
      <c r="M128" s="226"/>
      <c r="N128" s="227"/>
      <c r="O128" s="227"/>
      <c r="P128" s="227"/>
      <c r="Q128" s="227"/>
      <c r="R128" s="227"/>
      <c r="S128" s="227"/>
      <c r="T128" s="228"/>
      <c r="AT128" s="229" t="s">
        <v>142</v>
      </c>
      <c r="AU128" s="229" t="s">
        <v>86</v>
      </c>
      <c r="AV128" s="12" t="s">
        <v>86</v>
      </c>
      <c r="AW128" s="12" t="s">
        <v>40</v>
      </c>
      <c r="AX128" s="12" t="s">
        <v>77</v>
      </c>
      <c r="AY128" s="229" t="s">
        <v>131</v>
      </c>
    </row>
    <row r="129" spans="2:65" s="11" customFormat="1" ht="12">
      <c r="B129" s="207"/>
      <c r="C129" s="208"/>
      <c r="D129" s="204" t="s">
        <v>142</v>
      </c>
      <c r="E129" s="209" t="s">
        <v>34</v>
      </c>
      <c r="F129" s="210" t="s">
        <v>204</v>
      </c>
      <c r="G129" s="208"/>
      <c r="H129" s="211" t="s">
        <v>34</v>
      </c>
      <c r="I129" s="212"/>
      <c r="J129" s="208"/>
      <c r="K129" s="208"/>
      <c r="L129" s="213"/>
      <c r="M129" s="214"/>
      <c r="N129" s="215"/>
      <c r="O129" s="215"/>
      <c r="P129" s="215"/>
      <c r="Q129" s="215"/>
      <c r="R129" s="215"/>
      <c r="S129" s="215"/>
      <c r="T129" s="216"/>
      <c r="AT129" s="217" t="s">
        <v>142</v>
      </c>
      <c r="AU129" s="217" t="s">
        <v>86</v>
      </c>
      <c r="AV129" s="11" t="s">
        <v>25</v>
      </c>
      <c r="AW129" s="11" t="s">
        <v>40</v>
      </c>
      <c r="AX129" s="11" t="s">
        <v>77</v>
      </c>
      <c r="AY129" s="217" t="s">
        <v>131</v>
      </c>
    </row>
    <row r="130" spans="2:65" s="12" customFormat="1" ht="12">
      <c r="B130" s="218"/>
      <c r="C130" s="219"/>
      <c r="D130" s="204" t="s">
        <v>142</v>
      </c>
      <c r="E130" s="230" t="s">
        <v>34</v>
      </c>
      <c r="F130" s="231" t="s">
        <v>205</v>
      </c>
      <c r="G130" s="219"/>
      <c r="H130" s="232">
        <v>2.86</v>
      </c>
      <c r="I130" s="224"/>
      <c r="J130" s="219"/>
      <c r="K130" s="219"/>
      <c r="L130" s="225"/>
      <c r="M130" s="226"/>
      <c r="N130" s="227"/>
      <c r="O130" s="227"/>
      <c r="P130" s="227"/>
      <c r="Q130" s="227"/>
      <c r="R130" s="227"/>
      <c r="S130" s="227"/>
      <c r="T130" s="228"/>
      <c r="AT130" s="229" t="s">
        <v>142</v>
      </c>
      <c r="AU130" s="229" t="s">
        <v>86</v>
      </c>
      <c r="AV130" s="12" t="s">
        <v>86</v>
      </c>
      <c r="AW130" s="12" t="s">
        <v>40</v>
      </c>
      <c r="AX130" s="12" t="s">
        <v>77</v>
      </c>
      <c r="AY130" s="229" t="s">
        <v>131</v>
      </c>
    </row>
    <row r="131" spans="2:65" s="13" customFormat="1" ht="12">
      <c r="B131" s="234"/>
      <c r="C131" s="235"/>
      <c r="D131" s="220" t="s">
        <v>142</v>
      </c>
      <c r="E131" s="236" t="s">
        <v>34</v>
      </c>
      <c r="F131" s="237" t="s">
        <v>206</v>
      </c>
      <c r="G131" s="235"/>
      <c r="H131" s="238">
        <v>120.172</v>
      </c>
      <c r="I131" s="239"/>
      <c r="J131" s="235"/>
      <c r="K131" s="235"/>
      <c r="L131" s="240"/>
      <c r="M131" s="241"/>
      <c r="N131" s="242"/>
      <c r="O131" s="242"/>
      <c r="P131" s="242"/>
      <c r="Q131" s="242"/>
      <c r="R131" s="242"/>
      <c r="S131" s="242"/>
      <c r="T131" s="243"/>
      <c r="AT131" s="244" t="s">
        <v>142</v>
      </c>
      <c r="AU131" s="244" t="s">
        <v>86</v>
      </c>
      <c r="AV131" s="13" t="s">
        <v>138</v>
      </c>
      <c r="AW131" s="13" t="s">
        <v>40</v>
      </c>
      <c r="AX131" s="13" t="s">
        <v>25</v>
      </c>
      <c r="AY131" s="244" t="s">
        <v>131</v>
      </c>
    </row>
    <row r="132" spans="2:65" s="1" customFormat="1" ht="31.5" customHeight="1">
      <c r="B132" s="40"/>
      <c r="C132" s="192" t="s">
        <v>30</v>
      </c>
      <c r="D132" s="192" t="s">
        <v>133</v>
      </c>
      <c r="E132" s="193" t="s">
        <v>207</v>
      </c>
      <c r="F132" s="194" t="s">
        <v>208</v>
      </c>
      <c r="G132" s="195" t="s">
        <v>161</v>
      </c>
      <c r="H132" s="196">
        <v>127.1</v>
      </c>
      <c r="I132" s="197"/>
      <c r="J132" s="198">
        <f>ROUND(I132*H132,2)</f>
        <v>0</v>
      </c>
      <c r="K132" s="194" t="s">
        <v>34</v>
      </c>
      <c r="L132" s="60"/>
      <c r="M132" s="199" t="s">
        <v>34</v>
      </c>
      <c r="N132" s="200" t="s">
        <v>50</v>
      </c>
      <c r="O132" s="41"/>
      <c r="P132" s="201">
        <f>O132*H132</f>
        <v>0</v>
      </c>
      <c r="Q132" s="201">
        <v>3.3330000000000002E-4</v>
      </c>
      <c r="R132" s="201">
        <f>Q132*H132</f>
        <v>4.236243E-2</v>
      </c>
      <c r="S132" s="201">
        <v>0</v>
      </c>
      <c r="T132" s="202">
        <f>S132*H132</f>
        <v>0</v>
      </c>
      <c r="AR132" s="23" t="s">
        <v>138</v>
      </c>
      <c r="AT132" s="23" t="s">
        <v>133</v>
      </c>
      <c r="AU132" s="23" t="s">
        <v>86</v>
      </c>
      <c r="AY132" s="23" t="s">
        <v>131</v>
      </c>
      <c r="BE132" s="203">
        <f>IF(N132="základní",J132,0)</f>
        <v>0</v>
      </c>
      <c r="BF132" s="203">
        <f>IF(N132="snížená",J132,0)</f>
        <v>0</v>
      </c>
      <c r="BG132" s="203">
        <f>IF(N132="zákl. přenesená",J132,0)</f>
        <v>0</v>
      </c>
      <c r="BH132" s="203">
        <f>IF(N132="sníž. přenesená",J132,0)</f>
        <v>0</v>
      </c>
      <c r="BI132" s="203">
        <f>IF(N132="nulová",J132,0)</f>
        <v>0</v>
      </c>
      <c r="BJ132" s="23" t="s">
        <v>138</v>
      </c>
      <c r="BK132" s="203">
        <f>ROUND(I132*H132,2)</f>
        <v>0</v>
      </c>
      <c r="BL132" s="23" t="s">
        <v>138</v>
      </c>
      <c r="BM132" s="23" t="s">
        <v>209</v>
      </c>
    </row>
    <row r="133" spans="2:65" s="11" customFormat="1" ht="12">
      <c r="B133" s="207"/>
      <c r="C133" s="208"/>
      <c r="D133" s="204" t="s">
        <v>142</v>
      </c>
      <c r="E133" s="209" t="s">
        <v>34</v>
      </c>
      <c r="F133" s="210" t="s">
        <v>199</v>
      </c>
      <c r="G133" s="208"/>
      <c r="H133" s="211" t="s">
        <v>34</v>
      </c>
      <c r="I133" s="212"/>
      <c r="J133" s="208"/>
      <c r="K133" s="208"/>
      <c r="L133" s="213"/>
      <c r="M133" s="214"/>
      <c r="N133" s="215"/>
      <c r="O133" s="215"/>
      <c r="P133" s="215"/>
      <c r="Q133" s="215"/>
      <c r="R133" s="215"/>
      <c r="S133" s="215"/>
      <c r="T133" s="216"/>
      <c r="AT133" s="217" t="s">
        <v>142</v>
      </c>
      <c r="AU133" s="217" t="s">
        <v>86</v>
      </c>
      <c r="AV133" s="11" t="s">
        <v>25</v>
      </c>
      <c r="AW133" s="11" t="s">
        <v>40</v>
      </c>
      <c r="AX133" s="11" t="s">
        <v>77</v>
      </c>
      <c r="AY133" s="217" t="s">
        <v>131</v>
      </c>
    </row>
    <row r="134" spans="2:65" s="11" customFormat="1" ht="12">
      <c r="B134" s="207"/>
      <c r="C134" s="208"/>
      <c r="D134" s="204" t="s">
        <v>142</v>
      </c>
      <c r="E134" s="209" t="s">
        <v>34</v>
      </c>
      <c r="F134" s="210" t="s">
        <v>172</v>
      </c>
      <c r="G134" s="208"/>
      <c r="H134" s="211" t="s">
        <v>34</v>
      </c>
      <c r="I134" s="212"/>
      <c r="J134" s="208"/>
      <c r="K134" s="208"/>
      <c r="L134" s="213"/>
      <c r="M134" s="214"/>
      <c r="N134" s="215"/>
      <c r="O134" s="215"/>
      <c r="P134" s="215"/>
      <c r="Q134" s="215"/>
      <c r="R134" s="215"/>
      <c r="S134" s="215"/>
      <c r="T134" s="216"/>
      <c r="AT134" s="217" t="s">
        <v>142</v>
      </c>
      <c r="AU134" s="217" t="s">
        <v>86</v>
      </c>
      <c r="AV134" s="11" t="s">
        <v>25</v>
      </c>
      <c r="AW134" s="11" t="s">
        <v>40</v>
      </c>
      <c r="AX134" s="11" t="s">
        <v>77</v>
      </c>
      <c r="AY134" s="217" t="s">
        <v>131</v>
      </c>
    </row>
    <row r="135" spans="2:65" s="12" customFormat="1" ht="12">
      <c r="B135" s="218"/>
      <c r="C135" s="219"/>
      <c r="D135" s="204" t="s">
        <v>142</v>
      </c>
      <c r="E135" s="230" t="s">
        <v>34</v>
      </c>
      <c r="F135" s="231" t="s">
        <v>210</v>
      </c>
      <c r="G135" s="219"/>
      <c r="H135" s="232">
        <v>112.8</v>
      </c>
      <c r="I135" s="224"/>
      <c r="J135" s="219"/>
      <c r="K135" s="219"/>
      <c r="L135" s="225"/>
      <c r="M135" s="226"/>
      <c r="N135" s="227"/>
      <c r="O135" s="227"/>
      <c r="P135" s="227"/>
      <c r="Q135" s="227"/>
      <c r="R135" s="227"/>
      <c r="S135" s="227"/>
      <c r="T135" s="228"/>
      <c r="AT135" s="229" t="s">
        <v>142</v>
      </c>
      <c r="AU135" s="229" t="s">
        <v>86</v>
      </c>
      <c r="AV135" s="12" t="s">
        <v>86</v>
      </c>
      <c r="AW135" s="12" t="s">
        <v>40</v>
      </c>
      <c r="AX135" s="12" t="s">
        <v>77</v>
      </c>
      <c r="AY135" s="229" t="s">
        <v>131</v>
      </c>
    </row>
    <row r="136" spans="2:65" s="11" customFormat="1" ht="12">
      <c r="B136" s="207"/>
      <c r="C136" s="208"/>
      <c r="D136" s="204" t="s">
        <v>142</v>
      </c>
      <c r="E136" s="209" t="s">
        <v>34</v>
      </c>
      <c r="F136" s="210" t="s">
        <v>204</v>
      </c>
      <c r="G136" s="208"/>
      <c r="H136" s="211" t="s">
        <v>34</v>
      </c>
      <c r="I136" s="212"/>
      <c r="J136" s="208"/>
      <c r="K136" s="208"/>
      <c r="L136" s="213"/>
      <c r="M136" s="214"/>
      <c r="N136" s="215"/>
      <c r="O136" s="215"/>
      <c r="P136" s="215"/>
      <c r="Q136" s="215"/>
      <c r="R136" s="215"/>
      <c r="S136" s="215"/>
      <c r="T136" s="216"/>
      <c r="AT136" s="217" t="s">
        <v>142</v>
      </c>
      <c r="AU136" s="217" t="s">
        <v>86</v>
      </c>
      <c r="AV136" s="11" t="s">
        <v>25</v>
      </c>
      <c r="AW136" s="11" t="s">
        <v>40</v>
      </c>
      <c r="AX136" s="11" t="s">
        <v>77</v>
      </c>
      <c r="AY136" s="217" t="s">
        <v>131</v>
      </c>
    </row>
    <row r="137" spans="2:65" s="12" customFormat="1" ht="12">
      <c r="B137" s="218"/>
      <c r="C137" s="219"/>
      <c r="D137" s="204" t="s">
        <v>142</v>
      </c>
      <c r="E137" s="230" t="s">
        <v>34</v>
      </c>
      <c r="F137" s="231" t="s">
        <v>211</v>
      </c>
      <c r="G137" s="219"/>
      <c r="H137" s="232">
        <v>14.3</v>
      </c>
      <c r="I137" s="224"/>
      <c r="J137" s="219"/>
      <c r="K137" s="219"/>
      <c r="L137" s="225"/>
      <c r="M137" s="226"/>
      <c r="N137" s="227"/>
      <c r="O137" s="227"/>
      <c r="P137" s="227"/>
      <c r="Q137" s="227"/>
      <c r="R137" s="227"/>
      <c r="S137" s="227"/>
      <c r="T137" s="228"/>
      <c r="AT137" s="229" t="s">
        <v>142</v>
      </c>
      <c r="AU137" s="229" t="s">
        <v>86</v>
      </c>
      <c r="AV137" s="12" t="s">
        <v>86</v>
      </c>
      <c r="AW137" s="12" t="s">
        <v>40</v>
      </c>
      <c r="AX137" s="12" t="s">
        <v>77</v>
      </c>
      <c r="AY137" s="229" t="s">
        <v>131</v>
      </c>
    </row>
    <row r="138" spans="2:65" s="13" customFormat="1" ht="12">
      <c r="B138" s="234"/>
      <c r="C138" s="235"/>
      <c r="D138" s="220" t="s">
        <v>142</v>
      </c>
      <c r="E138" s="236" t="s">
        <v>34</v>
      </c>
      <c r="F138" s="237" t="s">
        <v>206</v>
      </c>
      <c r="G138" s="235"/>
      <c r="H138" s="238">
        <v>127.1</v>
      </c>
      <c r="I138" s="239"/>
      <c r="J138" s="235"/>
      <c r="K138" s="235"/>
      <c r="L138" s="240"/>
      <c r="M138" s="241"/>
      <c r="N138" s="242"/>
      <c r="O138" s="242"/>
      <c r="P138" s="242"/>
      <c r="Q138" s="242"/>
      <c r="R138" s="242"/>
      <c r="S138" s="242"/>
      <c r="T138" s="243"/>
      <c r="AT138" s="244" t="s">
        <v>142</v>
      </c>
      <c r="AU138" s="244" t="s">
        <v>86</v>
      </c>
      <c r="AV138" s="13" t="s">
        <v>138</v>
      </c>
      <c r="AW138" s="13" t="s">
        <v>40</v>
      </c>
      <c r="AX138" s="13" t="s">
        <v>25</v>
      </c>
      <c r="AY138" s="244" t="s">
        <v>131</v>
      </c>
    </row>
    <row r="139" spans="2:65" s="1" customFormat="1" ht="44.25" customHeight="1">
      <c r="B139" s="40"/>
      <c r="C139" s="192" t="s">
        <v>212</v>
      </c>
      <c r="D139" s="192" t="s">
        <v>133</v>
      </c>
      <c r="E139" s="193" t="s">
        <v>213</v>
      </c>
      <c r="F139" s="194" t="s">
        <v>214</v>
      </c>
      <c r="G139" s="195" t="s">
        <v>161</v>
      </c>
      <c r="H139" s="196">
        <v>127.1</v>
      </c>
      <c r="I139" s="197"/>
      <c r="J139" s="198">
        <f>ROUND(I139*H139,2)</f>
        <v>0</v>
      </c>
      <c r="K139" s="194" t="s">
        <v>137</v>
      </c>
      <c r="L139" s="60"/>
      <c r="M139" s="199" t="s">
        <v>34</v>
      </c>
      <c r="N139" s="200" t="s">
        <v>50</v>
      </c>
      <c r="O139" s="41"/>
      <c r="P139" s="201">
        <f>O139*H139</f>
        <v>0</v>
      </c>
      <c r="Q139" s="201">
        <v>4.6999999999999999E-4</v>
      </c>
      <c r="R139" s="201">
        <f>Q139*H139</f>
        <v>5.9736999999999998E-2</v>
      </c>
      <c r="S139" s="201">
        <v>0</v>
      </c>
      <c r="T139" s="202">
        <f>S139*H139</f>
        <v>0</v>
      </c>
      <c r="AR139" s="23" t="s">
        <v>138</v>
      </c>
      <c r="AT139" s="23" t="s">
        <v>133</v>
      </c>
      <c r="AU139" s="23" t="s">
        <v>86</v>
      </c>
      <c r="AY139" s="23" t="s">
        <v>131</v>
      </c>
      <c r="BE139" s="203">
        <f>IF(N139="základní",J139,0)</f>
        <v>0</v>
      </c>
      <c r="BF139" s="203">
        <f>IF(N139="snížená",J139,0)</f>
        <v>0</v>
      </c>
      <c r="BG139" s="203">
        <f>IF(N139="zákl. přenesená",J139,0)</f>
        <v>0</v>
      </c>
      <c r="BH139" s="203">
        <f>IF(N139="sníž. přenesená",J139,0)</f>
        <v>0</v>
      </c>
      <c r="BI139" s="203">
        <f>IF(N139="nulová",J139,0)</f>
        <v>0</v>
      </c>
      <c r="BJ139" s="23" t="s">
        <v>138</v>
      </c>
      <c r="BK139" s="203">
        <f>ROUND(I139*H139,2)</f>
        <v>0</v>
      </c>
      <c r="BL139" s="23" t="s">
        <v>138</v>
      </c>
      <c r="BM139" s="23" t="s">
        <v>215</v>
      </c>
    </row>
    <row r="140" spans="2:65" s="11" customFormat="1" ht="12">
      <c r="B140" s="207"/>
      <c r="C140" s="208"/>
      <c r="D140" s="204" t="s">
        <v>142</v>
      </c>
      <c r="E140" s="209" t="s">
        <v>34</v>
      </c>
      <c r="F140" s="210" t="s">
        <v>199</v>
      </c>
      <c r="G140" s="208"/>
      <c r="H140" s="211" t="s">
        <v>34</v>
      </c>
      <c r="I140" s="212"/>
      <c r="J140" s="208"/>
      <c r="K140" s="208"/>
      <c r="L140" s="213"/>
      <c r="M140" s="214"/>
      <c r="N140" s="215"/>
      <c r="O140" s="215"/>
      <c r="P140" s="215"/>
      <c r="Q140" s="215"/>
      <c r="R140" s="215"/>
      <c r="S140" s="215"/>
      <c r="T140" s="216"/>
      <c r="AT140" s="217" t="s">
        <v>142</v>
      </c>
      <c r="AU140" s="217" t="s">
        <v>86</v>
      </c>
      <c r="AV140" s="11" t="s">
        <v>25</v>
      </c>
      <c r="AW140" s="11" t="s">
        <v>40</v>
      </c>
      <c r="AX140" s="11" t="s">
        <v>77</v>
      </c>
      <c r="AY140" s="217" t="s">
        <v>131</v>
      </c>
    </row>
    <row r="141" spans="2:65" s="11" customFormat="1" ht="12">
      <c r="B141" s="207"/>
      <c r="C141" s="208"/>
      <c r="D141" s="204" t="s">
        <v>142</v>
      </c>
      <c r="E141" s="209" t="s">
        <v>34</v>
      </c>
      <c r="F141" s="210" t="s">
        <v>172</v>
      </c>
      <c r="G141" s="208"/>
      <c r="H141" s="211" t="s">
        <v>34</v>
      </c>
      <c r="I141" s="212"/>
      <c r="J141" s="208"/>
      <c r="K141" s="208"/>
      <c r="L141" s="213"/>
      <c r="M141" s="214"/>
      <c r="N141" s="215"/>
      <c r="O141" s="215"/>
      <c r="P141" s="215"/>
      <c r="Q141" s="215"/>
      <c r="R141" s="215"/>
      <c r="S141" s="215"/>
      <c r="T141" s="216"/>
      <c r="AT141" s="217" t="s">
        <v>142</v>
      </c>
      <c r="AU141" s="217" t="s">
        <v>86</v>
      </c>
      <c r="AV141" s="11" t="s">
        <v>25</v>
      </c>
      <c r="AW141" s="11" t="s">
        <v>40</v>
      </c>
      <c r="AX141" s="11" t="s">
        <v>77</v>
      </c>
      <c r="AY141" s="217" t="s">
        <v>131</v>
      </c>
    </row>
    <row r="142" spans="2:65" s="12" customFormat="1" ht="12">
      <c r="B142" s="218"/>
      <c r="C142" s="219"/>
      <c r="D142" s="204" t="s">
        <v>142</v>
      </c>
      <c r="E142" s="230" t="s">
        <v>34</v>
      </c>
      <c r="F142" s="231" t="s">
        <v>210</v>
      </c>
      <c r="G142" s="219"/>
      <c r="H142" s="232">
        <v>112.8</v>
      </c>
      <c r="I142" s="224"/>
      <c r="J142" s="219"/>
      <c r="K142" s="219"/>
      <c r="L142" s="225"/>
      <c r="M142" s="226"/>
      <c r="N142" s="227"/>
      <c r="O142" s="227"/>
      <c r="P142" s="227"/>
      <c r="Q142" s="227"/>
      <c r="R142" s="227"/>
      <c r="S142" s="227"/>
      <c r="T142" s="228"/>
      <c r="AT142" s="229" t="s">
        <v>142</v>
      </c>
      <c r="AU142" s="229" t="s">
        <v>86</v>
      </c>
      <c r="AV142" s="12" t="s">
        <v>86</v>
      </c>
      <c r="AW142" s="12" t="s">
        <v>40</v>
      </c>
      <c r="AX142" s="12" t="s">
        <v>77</v>
      </c>
      <c r="AY142" s="229" t="s">
        <v>131</v>
      </c>
    </row>
    <row r="143" spans="2:65" s="11" customFormat="1" ht="12">
      <c r="B143" s="207"/>
      <c r="C143" s="208"/>
      <c r="D143" s="204" t="s">
        <v>142</v>
      </c>
      <c r="E143" s="209" t="s">
        <v>34</v>
      </c>
      <c r="F143" s="210" t="s">
        <v>204</v>
      </c>
      <c r="G143" s="208"/>
      <c r="H143" s="211" t="s">
        <v>34</v>
      </c>
      <c r="I143" s="212"/>
      <c r="J143" s="208"/>
      <c r="K143" s="208"/>
      <c r="L143" s="213"/>
      <c r="M143" s="214"/>
      <c r="N143" s="215"/>
      <c r="O143" s="215"/>
      <c r="P143" s="215"/>
      <c r="Q143" s="215"/>
      <c r="R143" s="215"/>
      <c r="S143" s="215"/>
      <c r="T143" s="216"/>
      <c r="AT143" s="217" t="s">
        <v>142</v>
      </c>
      <c r="AU143" s="217" t="s">
        <v>86</v>
      </c>
      <c r="AV143" s="11" t="s">
        <v>25</v>
      </c>
      <c r="AW143" s="11" t="s">
        <v>40</v>
      </c>
      <c r="AX143" s="11" t="s">
        <v>77</v>
      </c>
      <c r="AY143" s="217" t="s">
        <v>131</v>
      </c>
    </row>
    <row r="144" spans="2:65" s="12" customFormat="1" ht="12">
      <c r="B144" s="218"/>
      <c r="C144" s="219"/>
      <c r="D144" s="204" t="s">
        <v>142</v>
      </c>
      <c r="E144" s="230" t="s">
        <v>34</v>
      </c>
      <c r="F144" s="231" t="s">
        <v>211</v>
      </c>
      <c r="G144" s="219"/>
      <c r="H144" s="232">
        <v>14.3</v>
      </c>
      <c r="I144" s="224"/>
      <c r="J144" s="219"/>
      <c r="K144" s="219"/>
      <c r="L144" s="225"/>
      <c r="M144" s="226"/>
      <c r="N144" s="227"/>
      <c r="O144" s="227"/>
      <c r="P144" s="227"/>
      <c r="Q144" s="227"/>
      <c r="R144" s="227"/>
      <c r="S144" s="227"/>
      <c r="T144" s="228"/>
      <c r="AT144" s="229" t="s">
        <v>142</v>
      </c>
      <c r="AU144" s="229" t="s">
        <v>86</v>
      </c>
      <c r="AV144" s="12" t="s">
        <v>86</v>
      </c>
      <c r="AW144" s="12" t="s">
        <v>40</v>
      </c>
      <c r="AX144" s="12" t="s">
        <v>77</v>
      </c>
      <c r="AY144" s="229" t="s">
        <v>131</v>
      </c>
    </row>
    <row r="145" spans="2:65" s="13" customFormat="1" ht="12">
      <c r="B145" s="234"/>
      <c r="C145" s="235"/>
      <c r="D145" s="220" t="s">
        <v>142</v>
      </c>
      <c r="E145" s="236" t="s">
        <v>34</v>
      </c>
      <c r="F145" s="237" t="s">
        <v>206</v>
      </c>
      <c r="G145" s="235"/>
      <c r="H145" s="238">
        <v>127.1</v>
      </c>
      <c r="I145" s="239"/>
      <c r="J145" s="235"/>
      <c r="K145" s="235"/>
      <c r="L145" s="240"/>
      <c r="M145" s="241"/>
      <c r="N145" s="242"/>
      <c r="O145" s="242"/>
      <c r="P145" s="242"/>
      <c r="Q145" s="242"/>
      <c r="R145" s="242"/>
      <c r="S145" s="242"/>
      <c r="T145" s="243"/>
      <c r="AT145" s="244" t="s">
        <v>142</v>
      </c>
      <c r="AU145" s="244" t="s">
        <v>86</v>
      </c>
      <c r="AV145" s="13" t="s">
        <v>138</v>
      </c>
      <c r="AW145" s="13" t="s">
        <v>40</v>
      </c>
      <c r="AX145" s="13" t="s">
        <v>25</v>
      </c>
      <c r="AY145" s="244" t="s">
        <v>131</v>
      </c>
    </row>
    <row r="146" spans="2:65" s="1" customFormat="1" ht="22.5" customHeight="1">
      <c r="B146" s="40"/>
      <c r="C146" s="192" t="s">
        <v>150</v>
      </c>
      <c r="D146" s="192" t="s">
        <v>133</v>
      </c>
      <c r="E146" s="193" t="s">
        <v>216</v>
      </c>
      <c r="F146" s="194" t="s">
        <v>217</v>
      </c>
      <c r="G146" s="195" t="s">
        <v>136</v>
      </c>
      <c r="H146" s="196">
        <v>4.6079999999999997</v>
      </c>
      <c r="I146" s="197"/>
      <c r="J146" s="198">
        <f>ROUND(I146*H146,2)</f>
        <v>0</v>
      </c>
      <c r="K146" s="194" t="s">
        <v>34</v>
      </c>
      <c r="L146" s="60"/>
      <c r="M146" s="199" t="s">
        <v>34</v>
      </c>
      <c r="N146" s="200" t="s">
        <v>50</v>
      </c>
      <c r="O146" s="41"/>
      <c r="P146" s="201">
        <f>O146*H146</f>
        <v>0</v>
      </c>
      <c r="Q146" s="201">
        <v>4.6999999999999999E-4</v>
      </c>
      <c r="R146" s="201">
        <f>Q146*H146</f>
        <v>2.1657599999999996E-3</v>
      </c>
      <c r="S146" s="201">
        <v>0</v>
      </c>
      <c r="T146" s="202">
        <f>S146*H146</f>
        <v>0</v>
      </c>
      <c r="AR146" s="23" t="s">
        <v>138</v>
      </c>
      <c r="AT146" s="23" t="s">
        <v>133</v>
      </c>
      <c r="AU146" s="23" t="s">
        <v>86</v>
      </c>
      <c r="AY146" s="23" t="s">
        <v>131</v>
      </c>
      <c r="BE146" s="203">
        <f>IF(N146="základní",J146,0)</f>
        <v>0</v>
      </c>
      <c r="BF146" s="203">
        <f>IF(N146="snížená",J146,0)</f>
        <v>0</v>
      </c>
      <c r="BG146" s="203">
        <f>IF(N146="zákl. přenesená",J146,0)</f>
        <v>0</v>
      </c>
      <c r="BH146" s="203">
        <f>IF(N146="sníž. přenesená",J146,0)</f>
        <v>0</v>
      </c>
      <c r="BI146" s="203">
        <f>IF(N146="nulová",J146,0)</f>
        <v>0</v>
      </c>
      <c r="BJ146" s="23" t="s">
        <v>138</v>
      </c>
      <c r="BK146" s="203">
        <f>ROUND(I146*H146,2)</f>
        <v>0</v>
      </c>
      <c r="BL146" s="23" t="s">
        <v>138</v>
      </c>
      <c r="BM146" s="23" t="s">
        <v>218</v>
      </c>
    </row>
    <row r="147" spans="2:65" s="11" customFormat="1" ht="24">
      <c r="B147" s="207"/>
      <c r="C147" s="208"/>
      <c r="D147" s="204" t="s">
        <v>142</v>
      </c>
      <c r="E147" s="209" t="s">
        <v>34</v>
      </c>
      <c r="F147" s="210" t="s">
        <v>219</v>
      </c>
      <c r="G147" s="208"/>
      <c r="H147" s="211" t="s">
        <v>34</v>
      </c>
      <c r="I147" s="212"/>
      <c r="J147" s="208"/>
      <c r="K147" s="208"/>
      <c r="L147" s="213"/>
      <c r="M147" s="214"/>
      <c r="N147" s="215"/>
      <c r="O147" s="215"/>
      <c r="P147" s="215"/>
      <c r="Q147" s="215"/>
      <c r="R147" s="215"/>
      <c r="S147" s="215"/>
      <c r="T147" s="216"/>
      <c r="AT147" s="217" t="s">
        <v>142</v>
      </c>
      <c r="AU147" s="217" t="s">
        <v>86</v>
      </c>
      <c r="AV147" s="11" t="s">
        <v>25</v>
      </c>
      <c r="AW147" s="11" t="s">
        <v>40</v>
      </c>
      <c r="AX147" s="11" t="s">
        <v>77</v>
      </c>
      <c r="AY147" s="217" t="s">
        <v>131</v>
      </c>
    </row>
    <row r="148" spans="2:65" s="12" customFormat="1" ht="12">
      <c r="B148" s="218"/>
      <c r="C148" s="219"/>
      <c r="D148" s="204" t="s">
        <v>142</v>
      </c>
      <c r="E148" s="230" t="s">
        <v>34</v>
      </c>
      <c r="F148" s="231" t="s">
        <v>220</v>
      </c>
      <c r="G148" s="219"/>
      <c r="H148" s="232">
        <v>4.6079999999999997</v>
      </c>
      <c r="I148" s="224"/>
      <c r="J148" s="219"/>
      <c r="K148" s="219"/>
      <c r="L148" s="225"/>
      <c r="M148" s="226"/>
      <c r="N148" s="227"/>
      <c r="O148" s="227"/>
      <c r="P148" s="227"/>
      <c r="Q148" s="227"/>
      <c r="R148" s="227"/>
      <c r="S148" s="227"/>
      <c r="T148" s="228"/>
      <c r="AT148" s="229" t="s">
        <v>142</v>
      </c>
      <c r="AU148" s="229" t="s">
        <v>86</v>
      </c>
      <c r="AV148" s="12" t="s">
        <v>86</v>
      </c>
      <c r="AW148" s="12" t="s">
        <v>40</v>
      </c>
      <c r="AX148" s="12" t="s">
        <v>25</v>
      </c>
      <c r="AY148" s="229" t="s">
        <v>131</v>
      </c>
    </row>
    <row r="149" spans="2:65" s="10" customFormat="1" ht="29.85" customHeight="1">
      <c r="B149" s="175"/>
      <c r="C149" s="176"/>
      <c r="D149" s="189" t="s">
        <v>76</v>
      </c>
      <c r="E149" s="190" t="s">
        <v>194</v>
      </c>
      <c r="F149" s="190" t="s">
        <v>221</v>
      </c>
      <c r="G149" s="176"/>
      <c r="H149" s="176"/>
      <c r="I149" s="179"/>
      <c r="J149" s="191">
        <f>BK149</f>
        <v>0</v>
      </c>
      <c r="K149" s="176"/>
      <c r="L149" s="181"/>
      <c r="M149" s="182"/>
      <c r="N149" s="183"/>
      <c r="O149" s="183"/>
      <c r="P149" s="184">
        <f>SUM(P150:P191)</f>
        <v>0</v>
      </c>
      <c r="Q149" s="183"/>
      <c r="R149" s="184">
        <f>SUM(R150:R191)</f>
        <v>4.8939999999999999E-3</v>
      </c>
      <c r="S149" s="183"/>
      <c r="T149" s="185">
        <f>SUM(T150:T191)</f>
        <v>32.017600000000002</v>
      </c>
      <c r="AR149" s="186" t="s">
        <v>25</v>
      </c>
      <c r="AT149" s="187" t="s">
        <v>76</v>
      </c>
      <c r="AU149" s="187" t="s">
        <v>25</v>
      </c>
      <c r="AY149" s="186" t="s">
        <v>131</v>
      </c>
      <c r="BK149" s="188">
        <f>SUM(BK150:BK191)</f>
        <v>0</v>
      </c>
    </row>
    <row r="150" spans="2:65" s="1" customFormat="1" ht="22.5" customHeight="1">
      <c r="B150" s="40"/>
      <c r="C150" s="192" t="s">
        <v>222</v>
      </c>
      <c r="D150" s="192" t="s">
        <v>133</v>
      </c>
      <c r="E150" s="193" t="s">
        <v>223</v>
      </c>
      <c r="F150" s="194" t="s">
        <v>224</v>
      </c>
      <c r="G150" s="195" t="s">
        <v>161</v>
      </c>
      <c r="H150" s="196">
        <v>244.7</v>
      </c>
      <c r="I150" s="197"/>
      <c r="J150" s="198">
        <f>ROUND(I150*H150,2)</f>
        <v>0</v>
      </c>
      <c r="K150" s="194" t="s">
        <v>137</v>
      </c>
      <c r="L150" s="60"/>
      <c r="M150" s="199" t="s">
        <v>34</v>
      </c>
      <c r="N150" s="200" t="s">
        <v>50</v>
      </c>
      <c r="O150" s="41"/>
      <c r="P150" s="201">
        <f>O150*H150</f>
        <v>0</v>
      </c>
      <c r="Q150" s="201">
        <v>2.0000000000000002E-5</v>
      </c>
      <c r="R150" s="201">
        <f>Q150*H150</f>
        <v>4.8939999999999999E-3</v>
      </c>
      <c r="S150" s="201">
        <v>0</v>
      </c>
      <c r="T150" s="202">
        <f>S150*H150</f>
        <v>0</v>
      </c>
      <c r="AR150" s="23" t="s">
        <v>138</v>
      </c>
      <c r="AT150" s="23" t="s">
        <v>133</v>
      </c>
      <c r="AU150" s="23" t="s">
        <v>86</v>
      </c>
      <c r="AY150" s="23" t="s">
        <v>131</v>
      </c>
      <c r="BE150" s="203">
        <f>IF(N150="základní",J150,0)</f>
        <v>0</v>
      </c>
      <c r="BF150" s="203">
        <f>IF(N150="snížená",J150,0)</f>
        <v>0</v>
      </c>
      <c r="BG150" s="203">
        <f>IF(N150="zákl. přenesená",J150,0)</f>
        <v>0</v>
      </c>
      <c r="BH150" s="203">
        <f>IF(N150="sníž. přenesená",J150,0)</f>
        <v>0</v>
      </c>
      <c r="BI150" s="203">
        <f>IF(N150="nulová",J150,0)</f>
        <v>0</v>
      </c>
      <c r="BJ150" s="23" t="s">
        <v>138</v>
      </c>
      <c r="BK150" s="203">
        <f>ROUND(I150*H150,2)</f>
        <v>0</v>
      </c>
      <c r="BL150" s="23" t="s">
        <v>138</v>
      </c>
      <c r="BM150" s="23" t="s">
        <v>225</v>
      </c>
    </row>
    <row r="151" spans="2:65" s="1" customFormat="1" ht="24">
      <c r="B151" s="40"/>
      <c r="C151" s="62"/>
      <c r="D151" s="204" t="s">
        <v>140</v>
      </c>
      <c r="E151" s="62"/>
      <c r="F151" s="205" t="s">
        <v>226</v>
      </c>
      <c r="G151" s="62"/>
      <c r="H151" s="62"/>
      <c r="I151" s="162"/>
      <c r="J151" s="62"/>
      <c r="K151" s="62"/>
      <c r="L151" s="60"/>
      <c r="M151" s="206"/>
      <c r="N151" s="41"/>
      <c r="O151" s="41"/>
      <c r="P151" s="41"/>
      <c r="Q151" s="41"/>
      <c r="R151" s="41"/>
      <c r="S151" s="41"/>
      <c r="T151" s="77"/>
      <c r="AT151" s="23" t="s">
        <v>140</v>
      </c>
      <c r="AU151" s="23" t="s">
        <v>86</v>
      </c>
    </row>
    <row r="152" spans="2:65" s="11" customFormat="1" ht="12">
      <c r="B152" s="207"/>
      <c r="C152" s="208"/>
      <c r="D152" s="204" t="s">
        <v>142</v>
      </c>
      <c r="E152" s="209" t="s">
        <v>34</v>
      </c>
      <c r="F152" s="210" t="s">
        <v>199</v>
      </c>
      <c r="G152" s="208"/>
      <c r="H152" s="211" t="s">
        <v>34</v>
      </c>
      <c r="I152" s="212"/>
      <c r="J152" s="208"/>
      <c r="K152" s="208"/>
      <c r="L152" s="213"/>
      <c r="M152" s="214"/>
      <c r="N152" s="215"/>
      <c r="O152" s="215"/>
      <c r="P152" s="215"/>
      <c r="Q152" s="215"/>
      <c r="R152" s="215"/>
      <c r="S152" s="215"/>
      <c r="T152" s="216"/>
      <c r="AT152" s="217" t="s">
        <v>142</v>
      </c>
      <c r="AU152" s="217" t="s">
        <v>86</v>
      </c>
      <c r="AV152" s="11" t="s">
        <v>25</v>
      </c>
      <c r="AW152" s="11" t="s">
        <v>40</v>
      </c>
      <c r="AX152" s="11" t="s">
        <v>77</v>
      </c>
      <c r="AY152" s="217" t="s">
        <v>131</v>
      </c>
    </row>
    <row r="153" spans="2:65" s="11" customFormat="1" ht="12">
      <c r="B153" s="207"/>
      <c r="C153" s="208"/>
      <c r="D153" s="204" t="s">
        <v>142</v>
      </c>
      <c r="E153" s="209" t="s">
        <v>34</v>
      </c>
      <c r="F153" s="210" t="s">
        <v>227</v>
      </c>
      <c r="G153" s="208"/>
      <c r="H153" s="211" t="s">
        <v>34</v>
      </c>
      <c r="I153" s="212"/>
      <c r="J153" s="208"/>
      <c r="K153" s="208"/>
      <c r="L153" s="213"/>
      <c r="M153" s="214"/>
      <c r="N153" s="215"/>
      <c r="O153" s="215"/>
      <c r="P153" s="215"/>
      <c r="Q153" s="215"/>
      <c r="R153" s="215"/>
      <c r="S153" s="215"/>
      <c r="T153" s="216"/>
      <c r="AT153" s="217" t="s">
        <v>142</v>
      </c>
      <c r="AU153" s="217" t="s">
        <v>86</v>
      </c>
      <c r="AV153" s="11" t="s">
        <v>25</v>
      </c>
      <c r="AW153" s="11" t="s">
        <v>40</v>
      </c>
      <c r="AX153" s="11" t="s">
        <v>77</v>
      </c>
      <c r="AY153" s="217" t="s">
        <v>131</v>
      </c>
    </row>
    <row r="154" spans="2:65" s="12" customFormat="1" ht="12">
      <c r="B154" s="218"/>
      <c r="C154" s="219"/>
      <c r="D154" s="204" t="s">
        <v>142</v>
      </c>
      <c r="E154" s="230" t="s">
        <v>34</v>
      </c>
      <c r="F154" s="231" t="s">
        <v>228</v>
      </c>
      <c r="G154" s="219"/>
      <c r="H154" s="232">
        <v>230.4</v>
      </c>
      <c r="I154" s="224"/>
      <c r="J154" s="219"/>
      <c r="K154" s="219"/>
      <c r="L154" s="225"/>
      <c r="M154" s="226"/>
      <c r="N154" s="227"/>
      <c r="O154" s="227"/>
      <c r="P154" s="227"/>
      <c r="Q154" s="227"/>
      <c r="R154" s="227"/>
      <c r="S154" s="227"/>
      <c r="T154" s="228"/>
      <c r="AT154" s="229" t="s">
        <v>142</v>
      </c>
      <c r="AU154" s="229" t="s">
        <v>86</v>
      </c>
      <c r="AV154" s="12" t="s">
        <v>86</v>
      </c>
      <c r="AW154" s="12" t="s">
        <v>40</v>
      </c>
      <c r="AX154" s="12" t="s">
        <v>77</v>
      </c>
      <c r="AY154" s="229" t="s">
        <v>131</v>
      </c>
    </row>
    <row r="155" spans="2:65" s="11" customFormat="1" ht="12">
      <c r="B155" s="207"/>
      <c r="C155" s="208"/>
      <c r="D155" s="204" t="s">
        <v>142</v>
      </c>
      <c r="E155" s="209" t="s">
        <v>34</v>
      </c>
      <c r="F155" s="210" t="s">
        <v>229</v>
      </c>
      <c r="G155" s="208"/>
      <c r="H155" s="211" t="s">
        <v>34</v>
      </c>
      <c r="I155" s="212"/>
      <c r="J155" s="208"/>
      <c r="K155" s="208"/>
      <c r="L155" s="213"/>
      <c r="M155" s="214"/>
      <c r="N155" s="215"/>
      <c r="O155" s="215"/>
      <c r="P155" s="215"/>
      <c r="Q155" s="215"/>
      <c r="R155" s="215"/>
      <c r="S155" s="215"/>
      <c r="T155" s="216"/>
      <c r="AT155" s="217" t="s">
        <v>142</v>
      </c>
      <c r="AU155" s="217" t="s">
        <v>86</v>
      </c>
      <c r="AV155" s="11" t="s">
        <v>25</v>
      </c>
      <c r="AW155" s="11" t="s">
        <v>40</v>
      </c>
      <c r="AX155" s="11" t="s">
        <v>77</v>
      </c>
      <c r="AY155" s="217" t="s">
        <v>131</v>
      </c>
    </row>
    <row r="156" spans="2:65" s="12" customFormat="1" ht="12">
      <c r="B156" s="218"/>
      <c r="C156" s="219"/>
      <c r="D156" s="204" t="s">
        <v>142</v>
      </c>
      <c r="E156" s="230" t="s">
        <v>34</v>
      </c>
      <c r="F156" s="231" t="s">
        <v>211</v>
      </c>
      <c r="G156" s="219"/>
      <c r="H156" s="232">
        <v>14.3</v>
      </c>
      <c r="I156" s="224"/>
      <c r="J156" s="219"/>
      <c r="K156" s="219"/>
      <c r="L156" s="225"/>
      <c r="M156" s="226"/>
      <c r="N156" s="227"/>
      <c r="O156" s="227"/>
      <c r="P156" s="227"/>
      <c r="Q156" s="227"/>
      <c r="R156" s="227"/>
      <c r="S156" s="227"/>
      <c r="T156" s="228"/>
      <c r="AT156" s="229" t="s">
        <v>142</v>
      </c>
      <c r="AU156" s="229" t="s">
        <v>86</v>
      </c>
      <c r="AV156" s="12" t="s">
        <v>86</v>
      </c>
      <c r="AW156" s="12" t="s">
        <v>40</v>
      </c>
      <c r="AX156" s="12" t="s">
        <v>77</v>
      </c>
      <c r="AY156" s="229" t="s">
        <v>131</v>
      </c>
    </row>
    <row r="157" spans="2:65" s="13" customFormat="1" ht="12">
      <c r="B157" s="234"/>
      <c r="C157" s="235"/>
      <c r="D157" s="220" t="s">
        <v>142</v>
      </c>
      <c r="E157" s="236" t="s">
        <v>34</v>
      </c>
      <c r="F157" s="237" t="s">
        <v>206</v>
      </c>
      <c r="G157" s="235"/>
      <c r="H157" s="238">
        <v>244.7</v>
      </c>
      <c r="I157" s="239"/>
      <c r="J157" s="235"/>
      <c r="K157" s="235"/>
      <c r="L157" s="240"/>
      <c r="M157" s="241"/>
      <c r="N157" s="242"/>
      <c r="O157" s="242"/>
      <c r="P157" s="242"/>
      <c r="Q157" s="242"/>
      <c r="R157" s="242"/>
      <c r="S157" s="242"/>
      <c r="T157" s="243"/>
      <c r="AT157" s="244" t="s">
        <v>142</v>
      </c>
      <c r="AU157" s="244" t="s">
        <v>86</v>
      </c>
      <c r="AV157" s="13" t="s">
        <v>138</v>
      </c>
      <c r="AW157" s="13" t="s">
        <v>40</v>
      </c>
      <c r="AX157" s="13" t="s">
        <v>25</v>
      </c>
      <c r="AY157" s="244" t="s">
        <v>131</v>
      </c>
    </row>
    <row r="158" spans="2:65" s="1" customFormat="1" ht="31.5" customHeight="1">
      <c r="B158" s="40"/>
      <c r="C158" s="192" t="s">
        <v>230</v>
      </c>
      <c r="D158" s="192" t="s">
        <v>133</v>
      </c>
      <c r="E158" s="193" t="s">
        <v>231</v>
      </c>
      <c r="F158" s="194" t="s">
        <v>232</v>
      </c>
      <c r="G158" s="195" t="s">
        <v>177</v>
      </c>
      <c r="H158" s="196">
        <v>120.16</v>
      </c>
      <c r="I158" s="197"/>
      <c r="J158" s="198">
        <f>ROUND(I158*H158,2)</f>
        <v>0</v>
      </c>
      <c r="K158" s="194" t="s">
        <v>137</v>
      </c>
      <c r="L158" s="60"/>
      <c r="M158" s="199" t="s">
        <v>34</v>
      </c>
      <c r="N158" s="200" t="s">
        <v>50</v>
      </c>
      <c r="O158" s="41"/>
      <c r="P158" s="201">
        <f>O158*H158</f>
        <v>0</v>
      </c>
      <c r="Q158" s="201">
        <v>0</v>
      </c>
      <c r="R158" s="201">
        <f>Q158*H158</f>
        <v>0</v>
      </c>
      <c r="S158" s="201">
        <v>0</v>
      </c>
      <c r="T158" s="202">
        <f>S158*H158</f>
        <v>0</v>
      </c>
      <c r="AR158" s="23" t="s">
        <v>138</v>
      </c>
      <c r="AT158" s="23" t="s">
        <v>133</v>
      </c>
      <c r="AU158" s="23" t="s">
        <v>86</v>
      </c>
      <c r="AY158" s="23" t="s">
        <v>131</v>
      </c>
      <c r="BE158" s="203">
        <f>IF(N158="základní",J158,0)</f>
        <v>0</v>
      </c>
      <c r="BF158" s="203">
        <f>IF(N158="snížená",J158,0)</f>
        <v>0</v>
      </c>
      <c r="BG158" s="203">
        <f>IF(N158="zákl. přenesená",J158,0)</f>
        <v>0</v>
      </c>
      <c r="BH158" s="203">
        <f>IF(N158="sníž. přenesená",J158,0)</f>
        <v>0</v>
      </c>
      <c r="BI158" s="203">
        <f>IF(N158="nulová",J158,0)</f>
        <v>0</v>
      </c>
      <c r="BJ158" s="23" t="s">
        <v>138</v>
      </c>
      <c r="BK158" s="203">
        <f>ROUND(I158*H158,2)</f>
        <v>0</v>
      </c>
      <c r="BL158" s="23" t="s">
        <v>138</v>
      </c>
      <c r="BM158" s="23" t="s">
        <v>233</v>
      </c>
    </row>
    <row r="159" spans="2:65" s="1" customFormat="1" ht="144">
      <c r="B159" s="40"/>
      <c r="C159" s="62"/>
      <c r="D159" s="204" t="s">
        <v>140</v>
      </c>
      <c r="E159" s="62"/>
      <c r="F159" s="205" t="s">
        <v>234</v>
      </c>
      <c r="G159" s="62"/>
      <c r="H159" s="62"/>
      <c r="I159" s="162"/>
      <c r="J159" s="62"/>
      <c r="K159" s="62"/>
      <c r="L159" s="60"/>
      <c r="M159" s="206"/>
      <c r="N159" s="41"/>
      <c r="O159" s="41"/>
      <c r="P159" s="41"/>
      <c r="Q159" s="41"/>
      <c r="R159" s="41"/>
      <c r="S159" s="41"/>
      <c r="T159" s="77"/>
      <c r="AT159" s="23" t="s">
        <v>140</v>
      </c>
      <c r="AU159" s="23" t="s">
        <v>86</v>
      </c>
    </row>
    <row r="160" spans="2:65" s="11" customFormat="1" ht="12">
      <c r="B160" s="207"/>
      <c r="C160" s="208"/>
      <c r="D160" s="204" t="s">
        <v>142</v>
      </c>
      <c r="E160" s="209" t="s">
        <v>34</v>
      </c>
      <c r="F160" s="210" t="s">
        <v>199</v>
      </c>
      <c r="G160" s="208"/>
      <c r="H160" s="211" t="s">
        <v>34</v>
      </c>
      <c r="I160" s="212"/>
      <c r="J160" s="208"/>
      <c r="K160" s="208"/>
      <c r="L160" s="213"/>
      <c r="M160" s="214"/>
      <c r="N160" s="215"/>
      <c r="O160" s="215"/>
      <c r="P160" s="215"/>
      <c r="Q160" s="215"/>
      <c r="R160" s="215"/>
      <c r="S160" s="215"/>
      <c r="T160" s="216"/>
      <c r="AT160" s="217" t="s">
        <v>142</v>
      </c>
      <c r="AU160" s="217" t="s">
        <v>86</v>
      </c>
      <c r="AV160" s="11" t="s">
        <v>25</v>
      </c>
      <c r="AW160" s="11" t="s">
        <v>40</v>
      </c>
      <c r="AX160" s="11" t="s">
        <v>77</v>
      </c>
      <c r="AY160" s="217" t="s">
        <v>131</v>
      </c>
    </row>
    <row r="161" spans="2:65" s="11" customFormat="1" ht="12">
      <c r="B161" s="207"/>
      <c r="C161" s="208"/>
      <c r="D161" s="204" t="s">
        <v>142</v>
      </c>
      <c r="E161" s="209" t="s">
        <v>34</v>
      </c>
      <c r="F161" s="210" t="s">
        <v>235</v>
      </c>
      <c r="G161" s="208"/>
      <c r="H161" s="211" t="s">
        <v>34</v>
      </c>
      <c r="I161" s="212"/>
      <c r="J161" s="208"/>
      <c r="K161" s="208"/>
      <c r="L161" s="213"/>
      <c r="M161" s="214"/>
      <c r="N161" s="215"/>
      <c r="O161" s="215"/>
      <c r="P161" s="215"/>
      <c r="Q161" s="215"/>
      <c r="R161" s="215"/>
      <c r="S161" s="215"/>
      <c r="T161" s="216"/>
      <c r="AT161" s="217" t="s">
        <v>142</v>
      </c>
      <c r="AU161" s="217" t="s">
        <v>86</v>
      </c>
      <c r="AV161" s="11" t="s">
        <v>25</v>
      </c>
      <c r="AW161" s="11" t="s">
        <v>40</v>
      </c>
      <c r="AX161" s="11" t="s">
        <v>77</v>
      </c>
      <c r="AY161" s="217" t="s">
        <v>131</v>
      </c>
    </row>
    <row r="162" spans="2:65" s="12" customFormat="1" ht="12">
      <c r="B162" s="218"/>
      <c r="C162" s="219"/>
      <c r="D162" s="204" t="s">
        <v>142</v>
      </c>
      <c r="E162" s="230" t="s">
        <v>34</v>
      </c>
      <c r="F162" s="231" t="s">
        <v>236</v>
      </c>
      <c r="G162" s="219"/>
      <c r="H162" s="232">
        <v>117.3</v>
      </c>
      <c r="I162" s="224"/>
      <c r="J162" s="219"/>
      <c r="K162" s="219"/>
      <c r="L162" s="225"/>
      <c r="M162" s="226"/>
      <c r="N162" s="227"/>
      <c r="O162" s="227"/>
      <c r="P162" s="227"/>
      <c r="Q162" s="227"/>
      <c r="R162" s="227"/>
      <c r="S162" s="227"/>
      <c r="T162" s="228"/>
      <c r="AT162" s="229" t="s">
        <v>142</v>
      </c>
      <c r="AU162" s="229" t="s">
        <v>86</v>
      </c>
      <c r="AV162" s="12" t="s">
        <v>86</v>
      </c>
      <c r="AW162" s="12" t="s">
        <v>40</v>
      </c>
      <c r="AX162" s="12" t="s">
        <v>77</v>
      </c>
      <c r="AY162" s="229" t="s">
        <v>131</v>
      </c>
    </row>
    <row r="163" spans="2:65" s="11" customFormat="1" ht="12">
      <c r="B163" s="207"/>
      <c r="C163" s="208"/>
      <c r="D163" s="204" t="s">
        <v>142</v>
      </c>
      <c r="E163" s="209" t="s">
        <v>34</v>
      </c>
      <c r="F163" s="210" t="s">
        <v>237</v>
      </c>
      <c r="G163" s="208"/>
      <c r="H163" s="211" t="s">
        <v>34</v>
      </c>
      <c r="I163" s="212"/>
      <c r="J163" s="208"/>
      <c r="K163" s="208"/>
      <c r="L163" s="213"/>
      <c r="M163" s="214"/>
      <c r="N163" s="215"/>
      <c r="O163" s="215"/>
      <c r="P163" s="215"/>
      <c r="Q163" s="215"/>
      <c r="R163" s="215"/>
      <c r="S163" s="215"/>
      <c r="T163" s="216"/>
      <c r="AT163" s="217" t="s">
        <v>142</v>
      </c>
      <c r="AU163" s="217" t="s">
        <v>86</v>
      </c>
      <c r="AV163" s="11" t="s">
        <v>25</v>
      </c>
      <c r="AW163" s="11" t="s">
        <v>40</v>
      </c>
      <c r="AX163" s="11" t="s">
        <v>77</v>
      </c>
      <c r="AY163" s="217" t="s">
        <v>131</v>
      </c>
    </row>
    <row r="164" spans="2:65" s="12" customFormat="1" ht="12">
      <c r="B164" s="218"/>
      <c r="C164" s="219"/>
      <c r="D164" s="204" t="s">
        <v>142</v>
      </c>
      <c r="E164" s="230" t="s">
        <v>34</v>
      </c>
      <c r="F164" s="231" t="s">
        <v>205</v>
      </c>
      <c r="G164" s="219"/>
      <c r="H164" s="232">
        <v>2.86</v>
      </c>
      <c r="I164" s="224"/>
      <c r="J164" s="219"/>
      <c r="K164" s="219"/>
      <c r="L164" s="225"/>
      <c r="M164" s="226"/>
      <c r="N164" s="227"/>
      <c r="O164" s="227"/>
      <c r="P164" s="227"/>
      <c r="Q164" s="227"/>
      <c r="R164" s="227"/>
      <c r="S164" s="227"/>
      <c r="T164" s="228"/>
      <c r="AT164" s="229" t="s">
        <v>142</v>
      </c>
      <c r="AU164" s="229" t="s">
        <v>86</v>
      </c>
      <c r="AV164" s="12" t="s">
        <v>86</v>
      </c>
      <c r="AW164" s="12" t="s">
        <v>40</v>
      </c>
      <c r="AX164" s="12" t="s">
        <v>77</v>
      </c>
      <c r="AY164" s="229" t="s">
        <v>131</v>
      </c>
    </row>
    <row r="165" spans="2:65" s="13" customFormat="1" ht="12">
      <c r="B165" s="234"/>
      <c r="C165" s="235"/>
      <c r="D165" s="220" t="s">
        <v>142</v>
      </c>
      <c r="E165" s="236" t="s">
        <v>34</v>
      </c>
      <c r="F165" s="237" t="s">
        <v>206</v>
      </c>
      <c r="G165" s="235"/>
      <c r="H165" s="238">
        <v>120.16</v>
      </c>
      <c r="I165" s="239"/>
      <c r="J165" s="235"/>
      <c r="K165" s="235"/>
      <c r="L165" s="240"/>
      <c r="M165" s="241"/>
      <c r="N165" s="242"/>
      <c r="O165" s="242"/>
      <c r="P165" s="242"/>
      <c r="Q165" s="242"/>
      <c r="R165" s="242"/>
      <c r="S165" s="242"/>
      <c r="T165" s="243"/>
      <c r="AT165" s="244" t="s">
        <v>142</v>
      </c>
      <c r="AU165" s="244" t="s">
        <v>86</v>
      </c>
      <c r="AV165" s="13" t="s">
        <v>138</v>
      </c>
      <c r="AW165" s="13" t="s">
        <v>40</v>
      </c>
      <c r="AX165" s="13" t="s">
        <v>25</v>
      </c>
      <c r="AY165" s="244" t="s">
        <v>131</v>
      </c>
    </row>
    <row r="166" spans="2:65" s="1" customFormat="1" ht="22.5" customHeight="1">
      <c r="B166" s="40"/>
      <c r="C166" s="192" t="s">
        <v>10</v>
      </c>
      <c r="D166" s="192" t="s">
        <v>133</v>
      </c>
      <c r="E166" s="193" t="s">
        <v>238</v>
      </c>
      <c r="F166" s="194" t="s">
        <v>239</v>
      </c>
      <c r="G166" s="195" t="s">
        <v>177</v>
      </c>
      <c r="H166" s="196">
        <v>120.16</v>
      </c>
      <c r="I166" s="197"/>
      <c r="J166" s="198">
        <f>ROUND(I166*H166,2)</f>
        <v>0</v>
      </c>
      <c r="K166" s="194" t="s">
        <v>34</v>
      </c>
      <c r="L166" s="60"/>
      <c r="M166" s="199" t="s">
        <v>34</v>
      </c>
      <c r="N166" s="200" t="s">
        <v>50</v>
      </c>
      <c r="O166" s="41"/>
      <c r="P166" s="201">
        <f>O166*H166</f>
        <v>0</v>
      </c>
      <c r="Q166" s="201">
        <v>0</v>
      </c>
      <c r="R166" s="201">
        <f>Q166*H166</f>
        <v>0</v>
      </c>
      <c r="S166" s="201">
        <v>0</v>
      </c>
      <c r="T166" s="202">
        <f>S166*H166</f>
        <v>0</v>
      </c>
      <c r="AR166" s="23" t="s">
        <v>138</v>
      </c>
      <c r="AT166" s="23" t="s">
        <v>133</v>
      </c>
      <c r="AU166" s="23" t="s">
        <v>86</v>
      </c>
      <c r="AY166" s="23" t="s">
        <v>131</v>
      </c>
      <c r="BE166" s="203">
        <f>IF(N166="základní",J166,0)</f>
        <v>0</v>
      </c>
      <c r="BF166" s="203">
        <f>IF(N166="snížená",J166,0)</f>
        <v>0</v>
      </c>
      <c r="BG166" s="203">
        <f>IF(N166="zákl. přenesená",J166,0)</f>
        <v>0</v>
      </c>
      <c r="BH166" s="203">
        <f>IF(N166="sníž. přenesená",J166,0)</f>
        <v>0</v>
      </c>
      <c r="BI166" s="203">
        <f>IF(N166="nulová",J166,0)</f>
        <v>0</v>
      </c>
      <c r="BJ166" s="23" t="s">
        <v>138</v>
      </c>
      <c r="BK166" s="203">
        <f>ROUND(I166*H166,2)</f>
        <v>0</v>
      </c>
      <c r="BL166" s="23" t="s">
        <v>138</v>
      </c>
      <c r="BM166" s="23" t="s">
        <v>240</v>
      </c>
    </row>
    <row r="167" spans="2:65" s="11" customFormat="1" ht="12">
      <c r="B167" s="207"/>
      <c r="C167" s="208"/>
      <c r="D167" s="204" t="s">
        <v>142</v>
      </c>
      <c r="E167" s="209" t="s">
        <v>34</v>
      </c>
      <c r="F167" s="210" t="s">
        <v>199</v>
      </c>
      <c r="G167" s="208"/>
      <c r="H167" s="211" t="s">
        <v>34</v>
      </c>
      <c r="I167" s="212"/>
      <c r="J167" s="208"/>
      <c r="K167" s="208"/>
      <c r="L167" s="213"/>
      <c r="M167" s="214"/>
      <c r="N167" s="215"/>
      <c r="O167" s="215"/>
      <c r="P167" s="215"/>
      <c r="Q167" s="215"/>
      <c r="R167" s="215"/>
      <c r="S167" s="215"/>
      <c r="T167" s="216"/>
      <c r="AT167" s="217" t="s">
        <v>142</v>
      </c>
      <c r="AU167" s="217" t="s">
        <v>86</v>
      </c>
      <c r="AV167" s="11" t="s">
        <v>25</v>
      </c>
      <c r="AW167" s="11" t="s">
        <v>40</v>
      </c>
      <c r="AX167" s="11" t="s">
        <v>77</v>
      </c>
      <c r="AY167" s="217" t="s">
        <v>131</v>
      </c>
    </row>
    <row r="168" spans="2:65" s="11" customFormat="1" ht="12">
      <c r="B168" s="207"/>
      <c r="C168" s="208"/>
      <c r="D168" s="204" t="s">
        <v>142</v>
      </c>
      <c r="E168" s="209" t="s">
        <v>34</v>
      </c>
      <c r="F168" s="210" t="s">
        <v>235</v>
      </c>
      <c r="G168" s="208"/>
      <c r="H168" s="211" t="s">
        <v>34</v>
      </c>
      <c r="I168" s="212"/>
      <c r="J168" s="208"/>
      <c r="K168" s="208"/>
      <c r="L168" s="213"/>
      <c r="M168" s="214"/>
      <c r="N168" s="215"/>
      <c r="O168" s="215"/>
      <c r="P168" s="215"/>
      <c r="Q168" s="215"/>
      <c r="R168" s="215"/>
      <c r="S168" s="215"/>
      <c r="T168" s="216"/>
      <c r="AT168" s="217" t="s">
        <v>142</v>
      </c>
      <c r="AU168" s="217" t="s">
        <v>86</v>
      </c>
      <c r="AV168" s="11" t="s">
        <v>25</v>
      </c>
      <c r="AW168" s="11" t="s">
        <v>40</v>
      </c>
      <c r="AX168" s="11" t="s">
        <v>77</v>
      </c>
      <c r="AY168" s="217" t="s">
        <v>131</v>
      </c>
    </row>
    <row r="169" spans="2:65" s="12" customFormat="1" ht="12">
      <c r="B169" s="218"/>
      <c r="C169" s="219"/>
      <c r="D169" s="204" t="s">
        <v>142</v>
      </c>
      <c r="E169" s="230" t="s">
        <v>34</v>
      </c>
      <c r="F169" s="231" t="s">
        <v>236</v>
      </c>
      <c r="G169" s="219"/>
      <c r="H169" s="232">
        <v>117.3</v>
      </c>
      <c r="I169" s="224"/>
      <c r="J169" s="219"/>
      <c r="K169" s="219"/>
      <c r="L169" s="225"/>
      <c r="M169" s="226"/>
      <c r="N169" s="227"/>
      <c r="O169" s="227"/>
      <c r="P169" s="227"/>
      <c r="Q169" s="227"/>
      <c r="R169" s="227"/>
      <c r="S169" s="227"/>
      <c r="T169" s="228"/>
      <c r="AT169" s="229" t="s">
        <v>142</v>
      </c>
      <c r="AU169" s="229" t="s">
        <v>86</v>
      </c>
      <c r="AV169" s="12" t="s">
        <v>86</v>
      </c>
      <c r="AW169" s="12" t="s">
        <v>40</v>
      </c>
      <c r="AX169" s="12" t="s">
        <v>77</v>
      </c>
      <c r="AY169" s="229" t="s">
        <v>131</v>
      </c>
    </row>
    <row r="170" spans="2:65" s="11" customFormat="1" ht="12">
      <c r="B170" s="207"/>
      <c r="C170" s="208"/>
      <c r="D170" s="204" t="s">
        <v>142</v>
      </c>
      <c r="E170" s="209" t="s">
        <v>34</v>
      </c>
      <c r="F170" s="210" t="s">
        <v>237</v>
      </c>
      <c r="G170" s="208"/>
      <c r="H170" s="211" t="s">
        <v>34</v>
      </c>
      <c r="I170" s="212"/>
      <c r="J170" s="208"/>
      <c r="K170" s="208"/>
      <c r="L170" s="213"/>
      <c r="M170" s="214"/>
      <c r="N170" s="215"/>
      <c r="O170" s="215"/>
      <c r="P170" s="215"/>
      <c r="Q170" s="215"/>
      <c r="R170" s="215"/>
      <c r="S170" s="215"/>
      <c r="T170" s="216"/>
      <c r="AT170" s="217" t="s">
        <v>142</v>
      </c>
      <c r="AU170" s="217" t="s">
        <v>86</v>
      </c>
      <c r="AV170" s="11" t="s">
        <v>25</v>
      </c>
      <c r="AW170" s="11" t="s">
        <v>40</v>
      </c>
      <c r="AX170" s="11" t="s">
        <v>77</v>
      </c>
      <c r="AY170" s="217" t="s">
        <v>131</v>
      </c>
    </row>
    <row r="171" spans="2:65" s="12" customFormat="1" ht="12">
      <c r="B171" s="218"/>
      <c r="C171" s="219"/>
      <c r="D171" s="204" t="s">
        <v>142</v>
      </c>
      <c r="E171" s="230" t="s">
        <v>34</v>
      </c>
      <c r="F171" s="231" t="s">
        <v>205</v>
      </c>
      <c r="G171" s="219"/>
      <c r="H171" s="232">
        <v>2.86</v>
      </c>
      <c r="I171" s="224"/>
      <c r="J171" s="219"/>
      <c r="K171" s="219"/>
      <c r="L171" s="225"/>
      <c r="M171" s="226"/>
      <c r="N171" s="227"/>
      <c r="O171" s="227"/>
      <c r="P171" s="227"/>
      <c r="Q171" s="227"/>
      <c r="R171" s="227"/>
      <c r="S171" s="227"/>
      <c r="T171" s="228"/>
      <c r="AT171" s="229" t="s">
        <v>142</v>
      </c>
      <c r="AU171" s="229" t="s">
        <v>86</v>
      </c>
      <c r="AV171" s="12" t="s">
        <v>86</v>
      </c>
      <c r="AW171" s="12" t="s">
        <v>40</v>
      </c>
      <c r="AX171" s="12" t="s">
        <v>77</v>
      </c>
      <c r="AY171" s="229" t="s">
        <v>131</v>
      </c>
    </row>
    <row r="172" spans="2:65" s="13" customFormat="1" ht="12">
      <c r="B172" s="234"/>
      <c r="C172" s="235"/>
      <c r="D172" s="220" t="s">
        <v>142</v>
      </c>
      <c r="E172" s="236" t="s">
        <v>34</v>
      </c>
      <c r="F172" s="237" t="s">
        <v>206</v>
      </c>
      <c r="G172" s="235"/>
      <c r="H172" s="238">
        <v>120.16</v>
      </c>
      <c r="I172" s="239"/>
      <c r="J172" s="235"/>
      <c r="K172" s="235"/>
      <c r="L172" s="240"/>
      <c r="M172" s="241"/>
      <c r="N172" s="242"/>
      <c r="O172" s="242"/>
      <c r="P172" s="242"/>
      <c r="Q172" s="242"/>
      <c r="R172" s="242"/>
      <c r="S172" s="242"/>
      <c r="T172" s="243"/>
      <c r="AT172" s="244" t="s">
        <v>142</v>
      </c>
      <c r="AU172" s="244" t="s">
        <v>86</v>
      </c>
      <c r="AV172" s="13" t="s">
        <v>138</v>
      </c>
      <c r="AW172" s="13" t="s">
        <v>40</v>
      </c>
      <c r="AX172" s="13" t="s">
        <v>25</v>
      </c>
      <c r="AY172" s="244" t="s">
        <v>131</v>
      </c>
    </row>
    <row r="173" spans="2:65" s="1" customFormat="1" ht="44.25" customHeight="1">
      <c r="B173" s="40"/>
      <c r="C173" s="192" t="s">
        <v>241</v>
      </c>
      <c r="D173" s="192" t="s">
        <v>133</v>
      </c>
      <c r="E173" s="193" t="s">
        <v>242</v>
      </c>
      <c r="F173" s="194" t="s">
        <v>243</v>
      </c>
      <c r="G173" s="195" t="s">
        <v>177</v>
      </c>
      <c r="H173" s="196">
        <v>800</v>
      </c>
      <c r="I173" s="197"/>
      <c r="J173" s="198">
        <f>ROUND(I173*H173,2)</f>
        <v>0</v>
      </c>
      <c r="K173" s="194" t="s">
        <v>137</v>
      </c>
      <c r="L173" s="60"/>
      <c r="M173" s="199" t="s">
        <v>34</v>
      </c>
      <c r="N173" s="200" t="s">
        <v>50</v>
      </c>
      <c r="O173" s="41"/>
      <c r="P173" s="201">
        <f>O173*H173</f>
        <v>0</v>
      </c>
      <c r="Q173" s="201">
        <v>0</v>
      </c>
      <c r="R173" s="201">
        <f>Q173*H173</f>
        <v>0</v>
      </c>
      <c r="S173" s="201">
        <v>0.02</v>
      </c>
      <c r="T173" s="202">
        <f>S173*H173</f>
        <v>16</v>
      </c>
      <c r="AR173" s="23" t="s">
        <v>138</v>
      </c>
      <c r="AT173" s="23" t="s">
        <v>133</v>
      </c>
      <c r="AU173" s="23" t="s">
        <v>86</v>
      </c>
      <c r="AY173" s="23" t="s">
        <v>131</v>
      </c>
      <c r="BE173" s="203">
        <f>IF(N173="základní",J173,0)</f>
        <v>0</v>
      </c>
      <c r="BF173" s="203">
        <f>IF(N173="snížená",J173,0)</f>
        <v>0</v>
      </c>
      <c r="BG173" s="203">
        <f>IF(N173="zákl. přenesená",J173,0)</f>
        <v>0</v>
      </c>
      <c r="BH173" s="203">
        <f>IF(N173="sníž. přenesená",J173,0)</f>
        <v>0</v>
      </c>
      <c r="BI173" s="203">
        <f>IF(N173="nulová",J173,0)</f>
        <v>0</v>
      </c>
      <c r="BJ173" s="23" t="s">
        <v>138</v>
      </c>
      <c r="BK173" s="203">
        <f>ROUND(I173*H173,2)</f>
        <v>0</v>
      </c>
      <c r="BL173" s="23" t="s">
        <v>138</v>
      </c>
      <c r="BM173" s="23" t="s">
        <v>244</v>
      </c>
    </row>
    <row r="174" spans="2:65" s="1" customFormat="1" ht="72">
      <c r="B174" s="40"/>
      <c r="C174" s="62"/>
      <c r="D174" s="204" t="s">
        <v>140</v>
      </c>
      <c r="E174" s="62"/>
      <c r="F174" s="205" t="s">
        <v>245</v>
      </c>
      <c r="G174" s="62"/>
      <c r="H174" s="62"/>
      <c r="I174" s="162"/>
      <c r="J174" s="62"/>
      <c r="K174" s="62"/>
      <c r="L174" s="60"/>
      <c r="M174" s="206"/>
      <c r="N174" s="41"/>
      <c r="O174" s="41"/>
      <c r="P174" s="41"/>
      <c r="Q174" s="41"/>
      <c r="R174" s="41"/>
      <c r="S174" s="41"/>
      <c r="T174" s="77"/>
      <c r="AT174" s="23" t="s">
        <v>140</v>
      </c>
      <c r="AU174" s="23" t="s">
        <v>86</v>
      </c>
    </row>
    <row r="175" spans="2:65" s="11" customFormat="1" ht="12">
      <c r="B175" s="207"/>
      <c r="C175" s="208"/>
      <c r="D175" s="204" t="s">
        <v>142</v>
      </c>
      <c r="E175" s="209" t="s">
        <v>34</v>
      </c>
      <c r="F175" s="210" t="s">
        <v>246</v>
      </c>
      <c r="G175" s="208"/>
      <c r="H175" s="211" t="s">
        <v>34</v>
      </c>
      <c r="I175" s="212"/>
      <c r="J175" s="208"/>
      <c r="K175" s="208"/>
      <c r="L175" s="213"/>
      <c r="M175" s="214"/>
      <c r="N175" s="215"/>
      <c r="O175" s="215"/>
      <c r="P175" s="215"/>
      <c r="Q175" s="215"/>
      <c r="R175" s="215"/>
      <c r="S175" s="215"/>
      <c r="T175" s="216"/>
      <c r="AT175" s="217" t="s">
        <v>142</v>
      </c>
      <c r="AU175" s="217" t="s">
        <v>86</v>
      </c>
      <c r="AV175" s="11" t="s">
        <v>25</v>
      </c>
      <c r="AW175" s="11" t="s">
        <v>40</v>
      </c>
      <c r="AX175" s="11" t="s">
        <v>77</v>
      </c>
      <c r="AY175" s="217" t="s">
        <v>131</v>
      </c>
    </row>
    <row r="176" spans="2:65" s="11" customFormat="1" ht="12">
      <c r="B176" s="207"/>
      <c r="C176" s="208"/>
      <c r="D176" s="204" t="s">
        <v>142</v>
      </c>
      <c r="E176" s="209" t="s">
        <v>34</v>
      </c>
      <c r="F176" s="210" t="s">
        <v>247</v>
      </c>
      <c r="G176" s="208"/>
      <c r="H176" s="211" t="s">
        <v>34</v>
      </c>
      <c r="I176" s="212"/>
      <c r="J176" s="208"/>
      <c r="K176" s="208"/>
      <c r="L176" s="213"/>
      <c r="M176" s="214"/>
      <c r="N176" s="215"/>
      <c r="O176" s="215"/>
      <c r="P176" s="215"/>
      <c r="Q176" s="215"/>
      <c r="R176" s="215"/>
      <c r="S176" s="215"/>
      <c r="T176" s="216"/>
      <c r="AT176" s="217" t="s">
        <v>142</v>
      </c>
      <c r="AU176" s="217" t="s">
        <v>86</v>
      </c>
      <c r="AV176" s="11" t="s">
        <v>25</v>
      </c>
      <c r="AW176" s="11" t="s">
        <v>40</v>
      </c>
      <c r="AX176" s="11" t="s">
        <v>77</v>
      </c>
      <c r="AY176" s="217" t="s">
        <v>131</v>
      </c>
    </row>
    <row r="177" spans="2:65" s="12" customFormat="1" ht="12">
      <c r="B177" s="218"/>
      <c r="C177" s="219"/>
      <c r="D177" s="220" t="s">
        <v>142</v>
      </c>
      <c r="E177" s="221" t="s">
        <v>34</v>
      </c>
      <c r="F177" s="222" t="s">
        <v>248</v>
      </c>
      <c r="G177" s="219"/>
      <c r="H177" s="223">
        <v>800</v>
      </c>
      <c r="I177" s="224"/>
      <c r="J177" s="219"/>
      <c r="K177" s="219"/>
      <c r="L177" s="225"/>
      <c r="M177" s="226"/>
      <c r="N177" s="227"/>
      <c r="O177" s="227"/>
      <c r="P177" s="227"/>
      <c r="Q177" s="227"/>
      <c r="R177" s="227"/>
      <c r="S177" s="227"/>
      <c r="T177" s="228"/>
      <c r="AT177" s="229" t="s">
        <v>142</v>
      </c>
      <c r="AU177" s="229" t="s">
        <v>86</v>
      </c>
      <c r="AV177" s="12" t="s">
        <v>86</v>
      </c>
      <c r="AW177" s="12" t="s">
        <v>40</v>
      </c>
      <c r="AX177" s="12" t="s">
        <v>25</v>
      </c>
      <c r="AY177" s="229" t="s">
        <v>131</v>
      </c>
    </row>
    <row r="178" spans="2:65" s="1" customFormat="1" ht="31.5" customHeight="1">
      <c r="B178" s="40"/>
      <c r="C178" s="192" t="s">
        <v>249</v>
      </c>
      <c r="D178" s="192" t="s">
        <v>133</v>
      </c>
      <c r="E178" s="193" t="s">
        <v>250</v>
      </c>
      <c r="F178" s="194" t="s">
        <v>251</v>
      </c>
      <c r="G178" s="195" t="s">
        <v>177</v>
      </c>
      <c r="H178" s="196">
        <v>45.12</v>
      </c>
      <c r="I178" s="197"/>
      <c r="J178" s="198">
        <f>ROUND(I178*H178,2)</f>
        <v>0</v>
      </c>
      <c r="K178" s="194" t="s">
        <v>137</v>
      </c>
      <c r="L178" s="60"/>
      <c r="M178" s="199" t="s">
        <v>34</v>
      </c>
      <c r="N178" s="200" t="s">
        <v>50</v>
      </c>
      <c r="O178" s="41"/>
      <c r="P178" s="201">
        <f>O178*H178</f>
        <v>0</v>
      </c>
      <c r="Q178" s="201">
        <v>0</v>
      </c>
      <c r="R178" s="201">
        <f>Q178*H178</f>
        <v>0</v>
      </c>
      <c r="S178" s="201">
        <v>0.35499999999999998</v>
      </c>
      <c r="T178" s="202">
        <f>S178*H178</f>
        <v>16.017599999999998</v>
      </c>
      <c r="AR178" s="23" t="s">
        <v>138</v>
      </c>
      <c r="AT178" s="23" t="s">
        <v>133</v>
      </c>
      <c r="AU178" s="23" t="s">
        <v>86</v>
      </c>
      <c r="AY178" s="23" t="s">
        <v>131</v>
      </c>
      <c r="BE178" s="203">
        <f>IF(N178="základní",J178,0)</f>
        <v>0</v>
      </c>
      <c r="BF178" s="203">
        <f>IF(N178="snížená",J178,0)</f>
        <v>0</v>
      </c>
      <c r="BG178" s="203">
        <f>IF(N178="zákl. přenesená",J178,0)</f>
        <v>0</v>
      </c>
      <c r="BH178" s="203">
        <f>IF(N178="sníž. přenesená",J178,0)</f>
        <v>0</v>
      </c>
      <c r="BI178" s="203">
        <f>IF(N178="nulová",J178,0)</f>
        <v>0</v>
      </c>
      <c r="BJ178" s="23" t="s">
        <v>138</v>
      </c>
      <c r="BK178" s="203">
        <f>ROUND(I178*H178,2)</f>
        <v>0</v>
      </c>
      <c r="BL178" s="23" t="s">
        <v>138</v>
      </c>
      <c r="BM178" s="23" t="s">
        <v>252</v>
      </c>
    </row>
    <row r="179" spans="2:65" s="1" customFormat="1" ht="84">
      <c r="B179" s="40"/>
      <c r="C179" s="62"/>
      <c r="D179" s="204" t="s">
        <v>140</v>
      </c>
      <c r="E179" s="62"/>
      <c r="F179" s="205" t="s">
        <v>253</v>
      </c>
      <c r="G179" s="62"/>
      <c r="H179" s="62"/>
      <c r="I179" s="162"/>
      <c r="J179" s="62"/>
      <c r="K179" s="62"/>
      <c r="L179" s="60"/>
      <c r="M179" s="206"/>
      <c r="N179" s="41"/>
      <c r="O179" s="41"/>
      <c r="P179" s="41"/>
      <c r="Q179" s="41"/>
      <c r="R179" s="41"/>
      <c r="S179" s="41"/>
      <c r="T179" s="77"/>
      <c r="AT179" s="23" t="s">
        <v>140</v>
      </c>
      <c r="AU179" s="23" t="s">
        <v>86</v>
      </c>
    </row>
    <row r="180" spans="2:65" s="11" customFormat="1" ht="12">
      <c r="B180" s="207"/>
      <c r="C180" s="208"/>
      <c r="D180" s="204" t="s">
        <v>142</v>
      </c>
      <c r="E180" s="209" t="s">
        <v>34</v>
      </c>
      <c r="F180" s="210" t="s">
        <v>254</v>
      </c>
      <c r="G180" s="208"/>
      <c r="H180" s="211" t="s">
        <v>34</v>
      </c>
      <c r="I180" s="212"/>
      <c r="J180" s="208"/>
      <c r="K180" s="208"/>
      <c r="L180" s="213"/>
      <c r="M180" s="214"/>
      <c r="N180" s="215"/>
      <c r="O180" s="215"/>
      <c r="P180" s="215"/>
      <c r="Q180" s="215"/>
      <c r="R180" s="215"/>
      <c r="S180" s="215"/>
      <c r="T180" s="216"/>
      <c r="AT180" s="217" t="s">
        <v>142</v>
      </c>
      <c r="AU180" s="217" t="s">
        <v>86</v>
      </c>
      <c r="AV180" s="11" t="s">
        <v>25</v>
      </c>
      <c r="AW180" s="11" t="s">
        <v>40</v>
      </c>
      <c r="AX180" s="11" t="s">
        <v>77</v>
      </c>
      <c r="AY180" s="217" t="s">
        <v>131</v>
      </c>
    </row>
    <row r="181" spans="2:65" s="12" customFormat="1" ht="12">
      <c r="B181" s="218"/>
      <c r="C181" s="219"/>
      <c r="D181" s="220" t="s">
        <v>142</v>
      </c>
      <c r="E181" s="221" t="s">
        <v>34</v>
      </c>
      <c r="F181" s="222" t="s">
        <v>255</v>
      </c>
      <c r="G181" s="219"/>
      <c r="H181" s="223">
        <v>45.12</v>
      </c>
      <c r="I181" s="224"/>
      <c r="J181" s="219"/>
      <c r="K181" s="219"/>
      <c r="L181" s="225"/>
      <c r="M181" s="226"/>
      <c r="N181" s="227"/>
      <c r="O181" s="227"/>
      <c r="P181" s="227"/>
      <c r="Q181" s="227"/>
      <c r="R181" s="227"/>
      <c r="S181" s="227"/>
      <c r="T181" s="228"/>
      <c r="AT181" s="229" t="s">
        <v>142</v>
      </c>
      <c r="AU181" s="229" t="s">
        <v>86</v>
      </c>
      <c r="AV181" s="12" t="s">
        <v>86</v>
      </c>
      <c r="AW181" s="12" t="s">
        <v>40</v>
      </c>
      <c r="AX181" s="12" t="s">
        <v>25</v>
      </c>
      <c r="AY181" s="229" t="s">
        <v>131</v>
      </c>
    </row>
    <row r="182" spans="2:65" s="1" customFormat="1" ht="31.5" customHeight="1">
      <c r="B182" s="40"/>
      <c r="C182" s="192" t="s">
        <v>256</v>
      </c>
      <c r="D182" s="192" t="s">
        <v>133</v>
      </c>
      <c r="E182" s="193" t="s">
        <v>257</v>
      </c>
      <c r="F182" s="194" t="s">
        <v>258</v>
      </c>
      <c r="G182" s="195" t="s">
        <v>177</v>
      </c>
      <c r="H182" s="196">
        <v>45.12</v>
      </c>
      <c r="I182" s="197"/>
      <c r="J182" s="198">
        <f>ROUND(I182*H182,2)</f>
        <v>0</v>
      </c>
      <c r="K182" s="194" t="s">
        <v>137</v>
      </c>
      <c r="L182" s="60"/>
      <c r="M182" s="199" t="s">
        <v>34</v>
      </c>
      <c r="N182" s="200" t="s">
        <v>50</v>
      </c>
      <c r="O182" s="41"/>
      <c r="P182" s="201">
        <f>O182*H182</f>
        <v>0</v>
      </c>
      <c r="Q182" s="201">
        <v>0</v>
      </c>
      <c r="R182" s="201">
        <f>Q182*H182</f>
        <v>0</v>
      </c>
      <c r="S182" s="201">
        <v>0</v>
      </c>
      <c r="T182" s="202">
        <f>S182*H182</f>
        <v>0</v>
      </c>
      <c r="AR182" s="23" t="s">
        <v>138</v>
      </c>
      <c r="AT182" s="23" t="s">
        <v>133</v>
      </c>
      <c r="AU182" s="23" t="s">
        <v>86</v>
      </c>
      <c r="AY182" s="23" t="s">
        <v>131</v>
      </c>
      <c r="BE182" s="203">
        <f>IF(N182="základní",J182,0)</f>
        <v>0</v>
      </c>
      <c r="BF182" s="203">
        <f>IF(N182="snížená",J182,0)</f>
        <v>0</v>
      </c>
      <c r="BG182" s="203">
        <f>IF(N182="zákl. přenesená",J182,0)</f>
        <v>0</v>
      </c>
      <c r="BH182" s="203">
        <f>IF(N182="sníž. přenesená",J182,0)</f>
        <v>0</v>
      </c>
      <c r="BI182" s="203">
        <f>IF(N182="nulová",J182,0)</f>
        <v>0</v>
      </c>
      <c r="BJ182" s="23" t="s">
        <v>138</v>
      </c>
      <c r="BK182" s="203">
        <f>ROUND(I182*H182,2)</f>
        <v>0</v>
      </c>
      <c r="BL182" s="23" t="s">
        <v>138</v>
      </c>
      <c r="BM182" s="23" t="s">
        <v>259</v>
      </c>
    </row>
    <row r="183" spans="2:65" s="1" customFormat="1" ht="84">
      <c r="B183" s="40"/>
      <c r="C183" s="62"/>
      <c r="D183" s="204" t="s">
        <v>140</v>
      </c>
      <c r="E183" s="62"/>
      <c r="F183" s="205" t="s">
        <v>253</v>
      </c>
      <c r="G183" s="62"/>
      <c r="H183" s="62"/>
      <c r="I183" s="162"/>
      <c r="J183" s="62"/>
      <c r="K183" s="62"/>
      <c r="L183" s="60"/>
      <c r="M183" s="206"/>
      <c r="N183" s="41"/>
      <c r="O183" s="41"/>
      <c r="P183" s="41"/>
      <c r="Q183" s="41"/>
      <c r="R183" s="41"/>
      <c r="S183" s="41"/>
      <c r="T183" s="77"/>
      <c r="AT183" s="23" t="s">
        <v>140</v>
      </c>
      <c r="AU183" s="23" t="s">
        <v>86</v>
      </c>
    </row>
    <row r="184" spans="2:65" s="11" customFormat="1" ht="12">
      <c r="B184" s="207"/>
      <c r="C184" s="208"/>
      <c r="D184" s="204" t="s">
        <v>142</v>
      </c>
      <c r="E184" s="209" t="s">
        <v>34</v>
      </c>
      <c r="F184" s="210" t="s">
        <v>260</v>
      </c>
      <c r="G184" s="208"/>
      <c r="H184" s="211" t="s">
        <v>34</v>
      </c>
      <c r="I184" s="212"/>
      <c r="J184" s="208"/>
      <c r="K184" s="208"/>
      <c r="L184" s="213"/>
      <c r="M184" s="214"/>
      <c r="N184" s="215"/>
      <c r="O184" s="215"/>
      <c r="P184" s="215"/>
      <c r="Q184" s="215"/>
      <c r="R184" s="215"/>
      <c r="S184" s="215"/>
      <c r="T184" s="216"/>
      <c r="AT184" s="217" t="s">
        <v>142</v>
      </c>
      <c r="AU184" s="217" t="s">
        <v>86</v>
      </c>
      <c r="AV184" s="11" t="s">
        <v>25</v>
      </c>
      <c r="AW184" s="11" t="s">
        <v>40</v>
      </c>
      <c r="AX184" s="11" t="s">
        <v>77</v>
      </c>
      <c r="AY184" s="217" t="s">
        <v>131</v>
      </c>
    </row>
    <row r="185" spans="2:65" s="12" customFormat="1" ht="12">
      <c r="B185" s="218"/>
      <c r="C185" s="219"/>
      <c r="D185" s="220" t="s">
        <v>142</v>
      </c>
      <c r="E185" s="221" t="s">
        <v>34</v>
      </c>
      <c r="F185" s="222" t="s">
        <v>255</v>
      </c>
      <c r="G185" s="219"/>
      <c r="H185" s="223">
        <v>45.12</v>
      </c>
      <c r="I185" s="224"/>
      <c r="J185" s="219"/>
      <c r="K185" s="219"/>
      <c r="L185" s="225"/>
      <c r="M185" s="226"/>
      <c r="N185" s="227"/>
      <c r="O185" s="227"/>
      <c r="P185" s="227"/>
      <c r="Q185" s="227"/>
      <c r="R185" s="227"/>
      <c r="S185" s="227"/>
      <c r="T185" s="228"/>
      <c r="AT185" s="229" t="s">
        <v>142</v>
      </c>
      <c r="AU185" s="229" t="s">
        <v>86</v>
      </c>
      <c r="AV185" s="12" t="s">
        <v>86</v>
      </c>
      <c r="AW185" s="12" t="s">
        <v>40</v>
      </c>
      <c r="AX185" s="12" t="s">
        <v>25</v>
      </c>
      <c r="AY185" s="229" t="s">
        <v>131</v>
      </c>
    </row>
    <row r="186" spans="2:65" s="1" customFormat="1" ht="22.5" customHeight="1">
      <c r="B186" s="40"/>
      <c r="C186" s="192" t="s">
        <v>261</v>
      </c>
      <c r="D186" s="192" t="s">
        <v>133</v>
      </c>
      <c r="E186" s="193" t="s">
        <v>262</v>
      </c>
      <c r="F186" s="194" t="s">
        <v>263</v>
      </c>
      <c r="G186" s="195" t="s">
        <v>264</v>
      </c>
      <c r="H186" s="196">
        <v>5.952</v>
      </c>
      <c r="I186" s="197"/>
      <c r="J186" s="198">
        <f>ROUND(I186*H186,2)</f>
        <v>0</v>
      </c>
      <c r="K186" s="194" t="s">
        <v>34</v>
      </c>
      <c r="L186" s="60"/>
      <c r="M186" s="199" t="s">
        <v>34</v>
      </c>
      <c r="N186" s="200" t="s">
        <v>50</v>
      </c>
      <c r="O186" s="41"/>
      <c r="P186" s="201">
        <f>O186*H186</f>
        <v>0</v>
      </c>
      <c r="Q186" s="201">
        <v>0</v>
      </c>
      <c r="R186" s="201">
        <f>Q186*H186</f>
        <v>0</v>
      </c>
      <c r="S186" s="201">
        <v>0</v>
      </c>
      <c r="T186" s="202">
        <f>S186*H186</f>
        <v>0</v>
      </c>
      <c r="AR186" s="23" t="s">
        <v>138</v>
      </c>
      <c r="AT186" s="23" t="s">
        <v>133</v>
      </c>
      <c r="AU186" s="23" t="s">
        <v>86</v>
      </c>
      <c r="AY186" s="23" t="s">
        <v>131</v>
      </c>
      <c r="BE186" s="203">
        <f>IF(N186="základní",J186,0)</f>
        <v>0</v>
      </c>
      <c r="BF186" s="203">
        <f>IF(N186="snížená",J186,0)</f>
        <v>0</v>
      </c>
      <c r="BG186" s="203">
        <f>IF(N186="zákl. přenesená",J186,0)</f>
        <v>0</v>
      </c>
      <c r="BH186" s="203">
        <f>IF(N186="sníž. přenesená",J186,0)</f>
        <v>0</v>
      </c>
      <c r="BI186" s="203">
        <f>IF(N186="nulová",J186,0)</f>
        <v>0</v>
      </c>
      <c r="BJ186" s="23" t="s">
        <v>138</v>
      </c>
      <c r="BK186" s="203">
        <f>ROUND(I186*H186,2)</f>
        <v>0</v>
      </c>
      <c r="BL186" s="23" t="s">
        <v>138</v>
      </c>
      <c r="BM186" s="23" t="s">
        <v>265</v>
      </c>
    </row>
    <row r="187" spans="2:65" s="11" customFormat="1" ht="12">
      <c r="B187" s="207"/>
      <c r="C187" s="208"/>
      <c r="D187" s="204" t="s">
        <v>142</v>
      </c>
      <c r="E187" s="209" t="s">
        <v>34</v>
      </c>
      <c r="F187" s="210" t="s">
        <v>266</v>
      </c>
      <c r="G187" s="208"/>
      <c r="H187" s="211" t="s">
        <v>34</v>
      </c>
      <c r="I187" s="212"/>
      <c r="J187" s="208"/>
      <c r="K187" s="208"/>
      <c r="L187" s="213"/>
      <c r="M187" s="214"/>
      <c r="N187" s="215"/>
      <c r="O187" s="215"/>
      <c r="P187" s="215"/>
      <c r="Q187" s="215"/>
      <c r="R187" s="215"/>
      <c r="S187" s="215"/>
      <c r="T187" s="216"/>
      <c r="AT187" s="217" t="s">
        <v>142</v>
      </c>
      <c r="AU187" s="217" t="s">
        <v>86</v>
      </c>
      <c r="AV187" s="11" t="s">
        <v>25</v>
      </c>
      <c r="AW187" s="11" t="s">
        <v>40</v>
      </c>
      <c r="AX187" s="11" t="s">
        <v>77</v>
      </c>
      <c r="AY187" s="217" t="s">
        <v>131</v>
      </c>
    </row>
    <row r="188" spans="2:65" s="11" customFormat="1" ht="24">
      <c r="B188" s="207"/>
      <c r="C188" s="208"/>
      <c r="D188" s="204" t="s">
        <v>142</v>
      </c>
      <c r="E188" s="209" t="s">
        <v>34</v>
      </c>
      <c r="F188" s="210" t="s">
        <v>267</v>
      </c>
      <c r="G188" s="208"/>
      <c r="H188" s="211" t="s">
        <v>34</v>
      </c>
      <c r="I188" s="212"/>
      <c r="J188" s="208"/>
      <c r="K188" s="208"/>
      <c r="L188" s="213"/>
      <c r="M188" s="214"/>
      <c r="N188" s="215"/>
      <c r="O188" s="215"/>
      <c r="P188" s="215"/>
      <c r="Q188" s="215"/>
      <c r="R188" s="215"/>
      <c r="S188" s="215"/>
      <c r="T188" s="216"/>
      <c r="AT188" s="217" t="s">
        <v>142</v>
      </c>
      <c r="AU188" s="217" t="s">
        <v>86</v>
      </c>
      <c r="AV188" s="11" t="s">
        <v>25</v>
      </c>
      <c r="AW188" s="11" t="s">
        <v>40</v>
      </c>
      <c r="AX188" s="11" t="s">
        <v>77</v>
      </c>
      <c r="AY188" s="217" t="s">
        <v>131</v>
      </c>
    </row>
    <row r="189" spans="2:65" s="11" customFormat="1" ht="12">
      <c r="B189" s="207"/>
      <c r="C189" s="208"/>
      <c r="D189" s="204" t="s">
        <v>142</v>
      </c>
      <c r="E189" s="209" t="s">
        <v>34</v>
      </c>
      <c r="F189" s="210" t="s">
        <v>268</v>
      </c>
      <c r="G189" s="208"/>
      <c r="H189" s="211" t="s">
        <v>34</v>
      </c>
      <c r="I189" s="212"/>
      <c r="J189" s="208"/>
      <c r="K189" s="208"/>
      <c r="L189" s="213"/>
      <c r="M189" s="214"/>
      <c r="N189" s="215"/>
      <c r="O189" s="215"/>
      <c r="P189" s="215"/>
      <c r="Q189" s="215"/>
      <c r="R189" s="215"/>
      <c r="S189" s="215"/>
      <c r="T189" s="216"/>
      <c r="AT189" s="217" t="s">
        <v>142</v>
      </c>
      <c r="AU189" s="217" t="s">
        <v>86</v>
      </c>
      <c r="AV189" s="11" t="s">
        <v>25</v>
      </c>
      <c r="AW189" s="11" t="s">
        <v>40</v>
      </c>
      <c r="AX189" s="11" t="s">
        <v>77</v>
      </c>
      <c r="AY189" s="217" t="s">
        <v>131</v>
      </c>
    </row>
    <row r="190" spans="2:65" s="12" customFormat="1" ht="12">
      <c r="B190" s="218"/>
      <c r="C190" s="219"/>
      <c r="D190" s="204" t="s">
        <v>142</v>
      </c>
      <c r="E190" s="230" t="s">
        <v>34</v>
      </c>
      <c r="F190" s="231" t="s">
        <v>269</v>
      </c>
      <c r="G190" s="219"/>
      <c r="H190" s="232">
        <v>5.952</v>
      </c>
      <c r="I190" s="224"/>
      <c r="J190" s="219"/>
      <c r="K190" s="219"/>
      <c r="L190" s="225"/>
      <c r="M190" s="226"/>
      <c r="N190" s="227"/>
      <c r="O190" s="227"/>
      <c r="P190" s="227"/>
      <c r="Q190" s="227"/>
      <c r="R190" s="227"/>
      <c r="S190" s="227"/>
      <c r="T190" s="228"/>
      <c r="AT190" s="229" t="s">
        <v>142</v>
      </c>
      <c r="AU190" s="229" t="s">
        <v>86</v>
      </c>
      <c r="AV190" s="12" t="s">
        <v>86</v>
      </c>
      <c r="AW190" s="12" t="s">
        <v>40</v>
      </c>
      <c r="AX190" s="12" t="s">
        <v>77</v>
      </c>
      <c r="AY190" s="229" t="s">
        <v>131</v>
      </c>
    </row>
    <row r="191" spans="2:65" s="13" customFormat="1" ht="12">
      <c r="B191" s="234"/>
      <c r="C191" s="235"/>
      <c r="D191" s="204" t="s">
        <v>142</v>
      </c>
      <c r="E191" s="245" t="s">
        <v>34</v>
      </c>
      <c r="F191" s="246" t="s">
        <v>206</v>
      </c>
      <c r="G191" s="235"/>
      <c r="H191" s="247">
        <v>5.952</v>
      </c>
      <c r="I191" s="239"/>
      <c r="J191" s="235"/>
      <c r="K191" s="235"/>
      <c r="L191" s="240"/>
      <c r="M191" s="241"/>
      <c r="N191" s="242"/>
      <c r="O191" s="242"/>
      <c r="P191" s="242"/>
      <c r="Q191" s="242"/>
      <c r="R191" s="242"/>
      <c r="S191" s="242"/>
      <c r="T191" s="243"/>
      <c r="AT191" s="244" t="s">
        <v>142</v>
      </c>
      <c r="AU191" s="244" t="s">
        <v>86</v>
      </c>
      <c r="AV191" s="13" t="s">
        <v>138</v>
      </c>
      <c r="AW191" s="13" t="s">
        <v>40</v>
      </c>
      <c r="AX191" s="13" t="s">
        <v>25</v>
      </c>
      <c r="AY191" s="244" t="s">
        <v>131</v>
      </c>
    </row>
    <row r="192" spans="2:65" s="10" customFormat="1" ht="29.85" customHeight="1">
      <c r="B192" s="175"/>
      <c r="C192" s="176"/>
      <c r="D192" s="189" t="s">
        <v>76</v>
      </c>
      <c r="E192" s="190" t="s">
        <v>270</v>
      </c>
      <c r="F192" s="190" t="s">
        <v>271</v>
      </c>
      <c r="G192" s="176"/>
      <c r="H192" s="176"/>
      <c r="I192" s="179"/>
      <c r="J192" s="191">
        <f>BK192</f>
        <v>0</v>
      </c>
      <c r="K192" s="176"/>
      <c r="L192" s="181"/>
      <c r="M192" s="182"/>
      <c r="N192" s="183"/>
      <c r="O192" s="183"/>
      <c r="P192" s="184">
        <f>SUM(P193:P196)</f>
        <v>0</v>
      </c>
      <c r="Q192" s="183"/>
      <c r="R192" s="184">
        <f>SUM(R193:R196)</f>
        <v>0</v>
      </c>
      <c r="S192" s="183"/>
      <c r="T192" s="185">
        <f>SUM(T193:T196)</f>
        <v>0</v>
      </c>
      <c r="AR192" s="186" t="s">
        <v>25</v>
      </c>
      <c r="AT192" s="187" t="s">
        <v>76</v>
      </c>
      <c r="AU192" s="187" t="s">
        <v>25</v>
      </c>
      <c r="AY192" s="186" t="s">
        <v>131</v>
      </c>
      <c r="BK192" s="188">
        <f>SUM(BK193:BK196)</f>
        <v>0</v>
      </c>
    </row>
    <row r="193" spans="2:65" s="1" customFormat="1" ht="31.5" customHeight="1">
      <c r="B193" s="40"/>
      <c r="C193" s="192" t="s">
        <v>272</v>
      </c>
      <c r="D193" s="192" t="s">
        <v>133</v>
      </c>
      <c r="E193" s="193" t="s">
        <v>273</v>
      </c>
      <c r="F193" s="194" t="s">
        <v>274</v>
      </c>
      <c r="G193" s="195" t="s">
        <v>154</v>
      </c>
      <c r="H193" s="196">
        <v>12.345000000000001</v>
      </c>
      <c r="I193" s="197"/>
      <c r="J193" s="198">
        <f>ROUND(I193*H193,2)</f>
        <v>0</v>
      </c>
      <c r="K193" s="194" t="s">
        <v>34</v>
      </c>
      <c r="L193" s="60"/>
      <c r="M193" s="199" t="s">
        <v>34</v>
      </c>
      <c r="N193" s="200" t="s">
        <v>50</v>
      </c>
      <c r="O193" s="41"/>
      <c r="P193" s="201">
        <f>O193*H193</f>
        <v>0</v>
      </c>
      <c r="Q193" s="201">
        <v>0</v>
      </c>
      <c r="R193" s="201">
        <f>Q193*H193</f>
        <v>0</v>
      </c>
      <c r="S193" s="201">
        <v>0</v>
      </c>
      <c r="T193" s="202">
        <f>S193*H193</f>
        <v>0</v>
      </c>
      <c r="AR193" s="23" t="s">
        <v>138</v>
      </c>
      <c r="AT193" s="23" t="s">
        <v>133</v>
      </c>
      <c r="AU193" s="23" t="s">
        <v>86</v>
      </c>
      <c r="AY193" s="23" t="s">
        <v>131</v>
      </c>
      <c r="BE193" s="203">
        <f>IF(N193="základní",J193,0)</f>
        <v>0</v>
      </c>
      <c r="BF193" s="203">
        <f>IF(N193="snížená",J193,0)</f>
        <v>0</v>
      </c>
      <c r="BG193" s="203">
        <f>IF(N193="zákl. přenesená",J193,0)</f>
        <v>0</v>
      </c>
      <c r="BH193" s="203">
        <f>IF(N193="sníž. přenesená",J193,0)</f>
        <v>0</v>
      </c>
      <c r="BI193" s="203">
        <f>IF(N193="nulová",J193,0)</f>
        <v>0</v>
      </c>
      <c r="BJ193" s="23" t="s">
        <v>138</v>
      </c>
      <c r="BK193" s="203">
        <f>ROUND(I193*H193,2)</f>
        <v>0</v>
      </c>
      <c r="BL193" s="23" t="s">
        <v>138</v>
      </c>
      <c r="BM193" s="23" t="s">
        <v>275</v>
      </c>
    </row>
    <row r="194" spans="2:65" s="11" customFormat="1" ht="12">
      <c r="B194" s="207"/>
      <c r="C194" s="208"/>
      <c r="D194" s="204" t="s">
        <v>142</v>
      </c>
      <c r="E194" s="209" t="s">
        <v>34</v>
      </c>
      <c r="F194" s="210" t="s">
        <v>276</v>
      </c>
      <c r="G194" s="208"/>
      <c r="H194" s="211" t="s">
        <v>34</v>
      </c>
      <c r="I194" s="212"/>
      <c r="J194" s="208"/>
      <c r="K194" s="208"/>
      <c r="L194" s="213"/>
      <c r="M194" s="214"/>
      <c r="N194" s="215"/>
      <c r="O194" s="215"/>
      <c r="P194" s="215"/>
      <c r="Q194" s="215"/>
      <c r="R194" s="215"/>
      <c r="S194" s="215"/>
      <c r="T194" s="216"/>
      <c r="AT194" s="217" t="s">
        <v>142</v>
      </c>
      <c r="AU194" s="217" t="s">
        <v>86</v>
      </c>
      <c r="AV194" s="11" t="s">
        <v>25</v>
      </c>
      <c r="AW194" s="11" t="s">
        <v>40</v>
      </c>
      <c r="AX194" s="11" t="s">
        <v>77</v>
      </c>
      <c r="AY194" s="217" t="s">
        <v>131</v>
      </c>
    </row>
    <row r="195" spans="2:65" s="11" customFormat="1" ht="12">
      <c r="B195" s="207"/>
      <c r="C195" s="208"/>
      <c r="D195" s="204" t="s">
        <v>142</v>
      </c>
      <c r="E195" s="209" t="s">
        <v>34</v>
      </c>
      <c r="F195" s="210" t="s">
        <v>277</v>
      </c>
      <c r="G195" s="208"/>
      <c r="H195" s="211" t="s">
        <v>34</v>
      </c>
      <c r="I195" s="212"/>
      <c r="J195" s="208"/>
      <c r="K195" s="208"/>
      <c r="L195" s="213"/>
      <c r="M195" s="214"/>
      <c r="N195" s="215"/>
      <c r="O195" s="215"/>
      <c r="P195" s="215"/>
      <c r="Q195" s="215"/>
      <c r="R195" s="215"/>
      <c r="S195" s="215"/>
      <c r="T195" s="216"/>
      <c r="AT195" s="217" t="s">
        <v>142</v>
      </c>
      <c r="AU195" s="217" t="s">
        <v>86</v>
      </c>
      <c r="AV195" s="11" t="s">
        <v>25</v>
      </c>
      <c r="AW195" s="11" t="s">
        <v>40</v>
      </c>
      <c r="AX195" s="11" t="s">
        <v>77</v>
      </c>
      <c r="AY195" s="217" t="s">
        <v>131</v>
      </c>
    </row>
    <row r="196" spans="2:65" s="12" customFormat="1" ht="12">
      <c r="B196" s="218"/>
      <c r="C196" s="219"/>
      <c r="D196" s="204" t="s">
        <v>142</v>
      </c>
      <c r="E196" s="230" t="s">
        <v>34</v>
      </c>
      <c r="F196" s="231" t="s">
        <v>278</v>
      </c>
      <c r="G196" s="219"/>
      <c r="H196" s="232">
        <v>12.345000000000001</v>
      </c>
      <c r="I196" s="224"/>
      <c r="J196" s="219"/>
      <c r="K196" s="219"/>
      <c r="L196" s="225"/>
      <c r="M196" s="226"/>
      <c r="N196" s="227"/>
      <c r="O196" s="227"/>
      <c r="P196" s="227"/>
      <c r="Q196" s="227"/>
      <c r="R196" s="227"/>
      <c r="S196" s="227"/>
      <c r="T196" s="228"/>
      <c r="AT196" s="229" t="s">
        <v>142</v>
      </c>
      <c r="AU196" s="229" t="s">
        <v>86</v>
      </c>
      <c r="AV196" s="12" t="s">
        <v>86</v>
      </c>
      <c r="AW196" s="12" t="s">
        <v>40</v>
      </c>
      <c r="AX196" s="12" t="s">
        <v>25</v>
      </c>
      <c r="AY196" s="229" t="s">
        <v>131</v>
      </c>
    </row>
    <row r="197" spans="2:65" s="10" customFormat="1" ht="29.85" customHeight="1">
      <c r="B197" s="175"/>
      <c r="C197" s="176"/>
      <c r="D197" s="189" t="s">
        <v>76</v>
      </c>
      <c r="E197" s="190" t="s">
        <v>279</v>
      </c>
      <c r="F197" s="190" t="s">
        <v>280</v>
      </c>
      <c r="G197" s="176"/>
      <c r="H197" s="176"/>
      <c r="I197" s="179"/>
      <c r="J197" s="191">
        <f>BK197</f>
        <v>0</v>
      </c>
      <c r="K197" s="176"/>
      <c r="L197" s="181"/>
      <c r="M197" s="182"/>
      <c r="N197" s="183"/>
      <c r="O197" s="183"/>
      <c r="P197" s="184">
        <f>SUM(P198:P199)</f>
        <v>0</v>
      </c>
      <c r="Q197" s="183"/>
      <c r="R197" s="184">
        <f>SUM(R198:R199)</f>
        <v>0</v>
      </c>
      <c r="S197" s="183"/>
      <c r="T197" s="185">
        <f>SUM(T198:T199)</f>
        <v>0</v>
      </c>
      <c r="AR197" s="186" t="s">
        <v>25</v>
      </c>
      <c r="AT197" s="187" t="s">
        <v>76</v>
      </c>
      <c r="AU197" s="187" t="s">
        <v>25</v>
      </c>
      <c r="AY197" s="186" t="s">
        <v>131</v>
      </c>
      <c r="BK197" s="188">
        <f>SUM(BK198:BK199)</f>
        <v>0</v>
      </c>
    </row>
    <row r="198" spans="2:65" s="1" customFormat="1" ht="22.5" customHeight="1">
      <c r="B198" s="40"/>
      <c r="C198" s="192" t="s">
        <v>9</v>
      </c>
      <c r="D198" s="192" t="s">
        <v>133</v>
      </c>
      <c r="E198" s="193" t="s">
        <v>281</v>
      </c>
      <c r="F198" s="194" t="s">
        <v>282</v>
      </c>
      <c r="G198" s="195" t="s">
        <v>154</v>
      </c>
      <c r="H198" s="196">
        <v>0.51300000000000001</v>
      </c>
      <c r="I198" s="197"/>
      <c r="J198" s="198">
        <f>ROUND(I198*H198,2)</f>
        <v>0</v>
      </c>
      <c r="K198" s="194" t="s">
        <v>137</v>
      </c>
      <c r="L198" s="60"/>
      <c r="M198" s="199" t="s">
        <v>34</v>
      </c>
      <c r="N198" s="200" t="s">
        <v>50</v>
      </c>
      <c r="O198" s="41"/>
      <c r="P198" s="201">
        <f>O198*H198</f>
        <v>0</v>
      </c>
      <c r="Q198" s="201">
        <v>0</v>
      </c>
      <c r="R198" s="201">
        <f>Q198*H198</f>
        <v>0</v>
      </c>
      <c r="S198" s="201">
        <v>0</v>
      </c>
      <c r="T198" s="202">
        <f>S198*H198</f>
        <v>0</v>
      </c>
      <c r="AR198" s="23" t="s">
        <v>138</v>
      </c>
      <c r="AT198" s="23" t="s">
        <v>133</v>
      </c>
      <c r="AU198" s="23" t="s">
        <v>86</v>
      </c>
      <c r="AY198" s="23" t="s">
        <v>131</v>
      </c>
      <c r="BE198" s="203">
        <f>IF(N198="základní",J198,0)</f>
        <v>0</v>
      </c>
      <c r="BF198" s="203">
        <f>IF(N198="snížená",J198,0)</f>
        <v>0</v>
      </c>
      <c r="BG198" s="203">
        <f>IF(N198="zákl. přenesená",J198,0)</f>
        <v>0</v>
      </c>
      <c r="BH198" s="203">
        <f>IF(N198="sníž. přenesená",J198,0)</f>
        <v>0</v>
      </c>
      <c r="BI198" s="203">
        <f>IF(N198="nulová",J198,0)</f>
        <v>0</v>
      </c>
      <c r="BJ198" s="23" t="s">
        <v>138</v>
      </c>
      <c r="BK198" s="203">
        <f>ROUND(I198*H198,2)</f>
        <v>0</v>
      </c>
      <c r="BL198" s="23" t="s">
        <v>138</v>
      </c>
      <c r="BM198" s="23" t="s">
        <v>283</v>
      </c>
    </row>
    <row r="199" spans="2:65" s="1" customFormat="1" ht="24">
      <c r="B199" s="40"/>
      <c r="C199" s="62"/>
      <c r="D199" s="204" t="s">
        <v>140</v>
      </c>
      <c r="E199" s="62"/>
      <c r="F199" s="205" t="s">
        <v>284</v>
      </c>
      <c r="G199" s="62"/>
      <c r="H199" s="62"/>
      <c r="I199" s="162"/>
      <c r="J199" s="62"/>
      <c r="K199" s="62"/>
      <c r="L199" s="60"/>
      <c r="M199" s="206"/>
      <c r="N199" s="41"/>
      <c r="O199" s="41"/>
      <c r="P199" s="41"/>
      <c r="Q199" s="41"/>
      <c r="R199" s="41"/>
      <c r="S199" s="41"/>
      <c r="T199" s="77"/>
      <c r="AT199" s="23" t="s">
        <v>140</v>
      </c>
      <c r="AU199" s="23" t="s">
        <v>86</v>
      </c>
    </row>
    <row r="200" spans="2:65" s="10" customFormat="1" ht="37.35" customHeight="1">
      <c r="B200" s="175"/>
      <c r="C200" s="176"/>
      <c r="D200" s="177" t="s">
        <v>76</v>
      </c>
      <c r="E200" s="178" t="s">
        <v>285</v>
      </c>
      <c r="F200" s="178" t="s">
        <v>286</v>
      </c>
      <c r="G200" s="176"/>
      <c r="H200" s="176"/>
      <c r="I200" s="179"/>
      <c r="J200" s="180">
        <f>BK200</f>
        <v>0</v>
      </c>
      <c r="K200" s="176"/>
      <c r="L200" s="181"/>
      <c r="M200" s="182"/>
      <c r="N200" s="183"/>
      <c r="O200" s="183"/>
      <c r="P200" s="184">
        <f>P201+P216</f>
        <v>0</v>
      </c>
      <c r="Q200" s="183"/>
      <c r="R200" s="184">
        <f>R201+R216</f>
        <v>0.31571549999999998</v>
      </c>
      <c r="S200" s="183"/>
      <c r="T200" s="185">
        <f>T201+T216</f>
        <v>0.158803</v>
      </c>
      <c r="AR200" s="186" t="s">
        <v>86</v>
      </c>
      <c r="AT200" s="187" t="s">
        <v>76</v>
      </c>
      <c r="AU200" s="187" t="s">
        <v>77</v>
      </c>
      <c r="AY200" s="186" t="s">
        <v>131</v>
      </c>
      <c r="BK200" s="188">
        <f>BK201+BK216</f>
        <v>0</v>
      </c>
    </row>
    <row r="201" spans="2:65" s="10" customFormat="1" ht="19.95" customHeight="1">
      <c r="B201" s="175"/>
      <c r="C201" s="176"/>
      <c r="D201" s="189" t="s">
        <v>76</v>
      </c>
      <c r="E201" s="190" t="s">
        <v>287</v>
      </c>
      <c r="F201" s="190" t="s">
        <v>288</v>
      </c>
      <c r="G201" s="176"/>
      <c r="H201" s="176"/>
      <c r="I201" s="179"/>
      <c r="J201" s="191">
        <f>BK201</f>
        <v>0</v>
      </c>
      <c r="K201" s="176"/>
      <c r="L201" s="181"/>
      <c r="M201" s="182"/>
      <c r="N201" s="183"/>
      <c r="O201" s="183"/>
      <c r="P201" s="184">
        <f>SUM(P202:P215)</f>
        <v>0</v>
      </c>
      <c r="Q201" s="183"/>
      <c r="R201" s="184">
        <f>SUM(R202:R215)</f>
        <v>1.1438999999999998E-3</v>
      </c>
      <c r="S201" s="183"/>
      <c r="T201" s="185">
        <f>SUM(T202:T215)</f>
        <v>0</v>
      </c>
      <c r="AR201" s="186" t="s">
        <v>86</v>
      </c>
      <c r="AT201" s="187" t="s">
        <v>76</v>
      </c>
      <c r="AU201" s="187" t="s">
        <v>25</v>
      </c>
      <c r="AY201" s="186" t="s">
        <v>131</v>
      </c>
      <c r="BK201" s="188">
        <f>SUM(BK202:BK215)</f>
        <v>0</v>
      </c>
    </row>
    <row r="202" spans="2:65" s="1" customFormat="1" ht="22.5" customHeight="1">
      <c r="B202" s="40"/>
      <c r="C202" s="192" t="s">
        <v>289</v>
      </c>
      <c r="D202" s="192" t="s">
        <v>133</v>
      </c>
      <c r="E202" s="193" t="s">
        <v>290</v>
      </c>
      <c r="F202" s="194" t="s">
        <v>291</v>
      </c>
      <c r="G202" s="195" t="s">
        <v>161</v>
      </c>
      <c r="H202" s="196">
        <v>254.2</v>
      </c>
      <c r="I202" s="197"/>
      <c r="J202" s="198">
        <f>ROUND(I202*H202,2)</f>
        <v>0</v>
      </c>
      <c r="K202" s="194" t="s">
        <v>34</v>
      </c>
      <c r="L202" s="60"/>
      <c r="M202" s="199" t="s">
        <v>34</v>
      </c>
      <c r="N202" s="200" t="s">
        <v>50</v>
      </c>
      <c r="O202" s="41"/>
      <c r="P202" s="201">
        <f>O202*H202</f>
        <v>0</v>
      </c>
      <c r="Q202" s="201">
        <v>0</v>
      </c>
      <c r="R202" s="201">
        <f>Q202*H202</f>
        <v>0</v>
      </c>
      <c r="S202" s="201">
        <v>0</v>
      </c>
      <c r="T202" s="202">
        <f>S202*H202</f>
        <v>0</v>
      </c>
      <c r="AR202" s="23" t="s">
        <v>241</v>
      </c>
      <c r="AT202" s="23" t="s">
        <v>133</v>
      </c>
      <c r="AU202" s="23" t="s">
        <v>86</v>
      </c>
      <c r="AY202" s="23" t="s">
        <v>131</v>
      </c>
      <c r="BE202" s="203">
        <f>IF(N202="základní",J202,0)</f>
        <v>0</v>
      </c>
      <c r="BF202" s="203">
        <f>IF(N202="snížená",J202,0)</f>
        <v>0</v>
      </c>
      <c r="BG202" s="203">
        <f>IF(N202="zákl. přenesená",J202,0)</f>
        <v>0</v>
      </c>
      <c r="BH202" s="203">
        <f>IF(N202="sníž. přenesená",J202,0)</f>
        <v>0</v>
      </c>
      <c r="BI202" s="203">
        <f>IF(N202="nulová",J202,0)</f>
        <v>0</v>
      </c>
      <c r="BJ202" s="23" t="s">
        <v>138</v>
      </c>
      <c r="BK202" s="203">
        <f>ROUND(I202*H202,2)</f>
        <v>0</v>
      </c>
      <c r="BL202" s="23" t="s">
        <v>241</v>
      </c>
      <c r="BM202" s="23" t="s">
        <v>292</v>
      </c>
    </row>
    <row r="203" spans="2:65" s="11" customFormat="1" ht="12">
      <c r="B203" s="207"/>
      <c r="C203" s="208"/>
      <c r="D203" s="204" t="s">
        <v>142</v>
      </c>
      <c r="E203" s="209" t="s">
        <v>34</v>
      </c>
      <c r="F203" s="210" t="s">
        <v>293</v>
      </c>
      <c r="G203" s="208"/>
      <c r="H203" s="211" t="s">
        <v>34</v>
      </c>
      <c r="I203" s="212"/>
      <c r="J203" s="208"/>
      <c r="K203" s="208"/>
      <c r="L203" s="213"/>
      <c r="M203" s="214"/>
      <c r="N203" s="215"/>
      <c r="O203" s="215"/>
      <c r="P203" s="215"/>
      <c r="Q203" s="215"/>
      <c r="R203" s="215"/>
      <c r="S203" s="215"/>
      <c r="T203" s="216"/>
      <c r="AT203" s="217" t="s">
        <v>142</v>
      </c>
      <c r="AU203" s="217" t="s">
        <v>86</v>
      </c>
      <c r="AV203" s="11" t="s">
        <v>25</v>
      </c>
      <c r="AW203" s="11" t="s">
        <v>40</v>
      </c>
      <c r="AX203" s="11" t="s">
        <v>77</v>
      </c>
      <c r="AY203" s="217" t="s">
        <v>131</v>
      </c>
    </row>
    <row r="204" spans="2:65" s="11" customFormat="1" ht="12">
      <c r="B204" s="207"/>
      <c r="C204" s="208"/>
      <c r="D204" s="204" t="s">
        <v>142</v>
      </c>
      <c r="E204" s="209" t="s">
        <v>34</v>
      </c>
      <c r="F204" s="210" t="s">
        <v>172</v>
      </c>
      <c r="G204" s="208"/>
      <c r="H204" s="211" t="s">
        <v>34</v>
      </c>
      <c r="I204" s="212"/>
      <c r="J204" s="208"/>
      <c r="K204" s="208"/>
      <c r="L204" s="213"/>
      <c r="M204" s="214"/>
      <c r="N204" s="215"/>
      <c r="O204" s="215"/>
      <c r="P204" s="215"/>
      <c r="Q204" s="215"/>
      <c r="R204" s="215"/>
      <c r="S204" s="215"/>
      <c r="T204" s="216"/>
      <c r="AT204" s="217" t="s">
        <v>142</v>
      </c>
      <c r="AU204" s="217" t="s">
        <v>86</v>
      </c>
      <c r="AV204" s="11" t="s">
        <v>25</v>
      </c>
      <c r="AW204" s="11" t="s">
        <v>40</v>
      </c>
      <c r="AX204" s="11" t="s">
        <v>77</v>
      </c>
      <c r="AY204" s="217" t="s">
        <v>131</v>
      </c>
    </row>
    <row r="205" spans="2:65" s="12" customFormat="1" ht="12">
      <c r="B205" s="218"/>
      <c r="C205" s="219"/>
      <c r="D205" s="204" t="s">
        <v>142</v>
      </c>
      <c r="E205" s="230" t="s">
        <v>34</v>
      </c>
      <c r="F205" s="231" t="s">
        <v>294</v>
      </c>
      <c r="G205" s="219"/>
      <c r="H205" s="232">
        <v>225.6</v>
      </c>
      <c r="I205" s="224"/>
      <c r="J205" s="219"/>
      <c r="K205" s="219"/>
      <c r="L205" s="225"/>
      <c r="M205" s="226"/>
      <c r="N205" s="227"/>
      <c r="O205" s="227"/>
      <c r="P205" s="227"/>
      <c r="Q205" s="227"/>
      <c r="R205" s="227"/>
      <c r="S205" s="227"/>
      <c r="T205" s="228"/>
      <c r="AT205" s="229" t="s">
        <v>142</v>
      </c>
      <c r="AU205" s="229" t="s">
        <v>86</v>
      </c>
      <c r="AV205" s="12" t="s">
        <v>86</v>
      </c>
      <c r="AW205" s="12" t="s">
        <v>40</v>
      </c>
      <c r="AX205" s="12" t="s">
        <v>77</v>
      </c>
      <c r="AY205" s="229" t="s">
        <v>131</v>
      </c>
    </row>
    <row r="206" spans="2:65" s="11" customFormat="1" ht="12">
      <c r="B206" s="207"/>
      <c r="C206" s="208"/>
      <c r="D206" s="204" t="s">
        <v>142</v>
      </c>
      <c r="E206" s="209" t="s">
        <v>34</v>
      </c>
      <c r="F206" s="210" t="s">
        <v>204</v>
      </c>
      <c r="G206" s="208"/>
      <c r="H206" s="211" t="s">
        <v>34</v>
      </c>
      <c r="I206" s="212"/>
      <c r="J206" s="208"/>
      <c r="K206" s="208"/>
      <c r="L206" s="213"/>
      <c r="M206" s="214"/>
      <c r="N206" s="215"/>
      <c r="O206" s="215"/>
      <c r="P206" s="215"/>
      <c r="Q206" s="215"/>
      <c r="R206" s="215"/>
      <c r="S206" s="215"/>
      <c r="T206" s="216"/>
      <c r="AT206" s="217" t="s">
        <v>142</v>
      </c>
      <c r="AU206" s="217" t="s">
        <v>86</v>
      </c>
      <c r="AV206" s="11" t="s">
        <v>25</v>
      </c>
      <c r="AW206" s="11" t="s">
        <v>40</v>
      </c>
      <c r="AX206" s="11" t="s">
        <v>77</v>
      </c>
      <c r="AY206" s="217" t="s">
        <v>131</v>
      </c>
    </row>
    <row r="207" spans="2:65" s="12" customFormat="1" ht="12">
      <c r="B207" s="218"/>
      <c r="C207" s="219"/>
      <c r="D207" s="204" t="s">
        <v>142</v>
      </c>
      <c r="E207" s="230" t="s">
        <v>34</v>
      </c>
      <c r="F207" s="231" t="s">
        <v>295</v>
      </c>
      <c r="G207" s="219"/>
      <c r="H207" s="232">
        <v>28.6</v>
      </c>
      <c r="I207" s="224"/>
      <c r="J207" s="219"/>
      <c r="K207" s="219"/>
      <c r="L207" s="225"/>
      <c r="M207" s="226"/>
      <c r="N207" s="227"/>
      <c r="O207" s="227"/>
      <c r="P207" s="227"/>
      <c r="Q207" s="227"/>
      <c r="R207" s="227"/>
      <c r="S207" s="227"/>
      <c r="T207" s="228"/>
      <c r="AT207" s="229" t="s">
        <v>142</v>
      </c>
      <c r="AU207" s="229" t="s">
        <v>86</v>
      </c>
      <c r="AV207" s="12" t="s">
        <v>86</v>
      </c>
      <c r="AW207" s="12" t="s">
        <v>40</v>
      </c>
      <c r="AX207" s="12" t="s">
        <v>77</v>
      </c>
      <c r="AY207" s="229" t="s">
        <v>131</v>
      </c>
    </row>
    <row r="208" spans="2:65" s="13" customFormat="1" ht="12">
      <c r="B208" s="234"/>
      <c r="C208" s="235"/>
      <c r="D208" s="220" t="s">
        <v>142</v>
      </c>
      <c r="E208" s="236" t="s">
        <v>34</v>
      </c>
      <c r="F208" s="237" t="s">
        <v>206</v>
      </c>
      <c r="G208" s="235"/>
      <c r="H208" s="238">
        <v>254.2</v>
      </c>
      <c r="I208" s="239"/>
      <c r="J208" s="235"/>
      <c r="K208" s="235"/>
      <c r="L208" s="240"/>
      <c r="M208" s="241"/>
      <c r="N208" s="242"/>
      <c r="O208" s="242"/>
      <c r="P208" s="242"/>
      <c r="Q208" s="242"/>
      <c r="R208" s="242"/>
      <c r="S208" s="242"/>
      <c r="T208" s="243"/>
      <c r="AT208" s="244" t="s">
        <v>142</v>
      </c>
      <c r="AU208" s="244" t="s">
        <v>86</v>
      </c>
      <c r="AV208" s="13" t="s">
        <v>138</v>
      </c>
      <c r="AW208" s="13" t="s">
        <v>40</v>
      </c>
      <c r="AX208" s="13" t="s">
        <v>25</v>
      </c>
      <c r="AY208" s="244" t="s">
        <v>131</v>
      </c>
    </row>
    <row r="209" spans="2:65" s="1" customFormat="1" ht="22.5" customHeight="1">
      <c r="B209" s="40"/>
      <c r="C209" s="248" t="s">
        <v>296</v>
      </c>
      <c r="D209" s="248" t="s">
        <v>297</v>
      </c>
      <c r="E209" s="249" t="s">
        <v>298</v>
      </c>
      <c r="F209" s="250" t="s">
        <v>299</v>
      </c>
      <c r="G209" s="251" t="s">
        <v>300</v>
      </c>
      <c r="H209" s="252">
        <v>1.2709999999999999</v>
      </c>
      <c r="I209" s="253"/>
      <c r="J209" s="254">
        <f>ROUND(I209*H209,2)</f>
        <v>0</v>
      </c>
      <c r="K209" s="250" t="s">
        <v>34</v>
      </c>
      <c r="L209" s="255"/>
      <c r="M209" s="256" t="s">
        <v>34</v>
      </c>
      <c r="N209" s="257" t="s">
        <v>50</v>
      </c>
      <c r="O209" s="41"/>
      <c r="P209" s="201">
        <f>O209*H209</f>
        <v>0</v>
      </c>
      <c r="Q209" s="201">
        <v>8.9999999999999998E-4</v>
      </c>
      <c r="R209" s="201">
        <f>Q209*H209</f>
        <v>1.1438999999999998E-3</v>
      </c>
      <c r="S209" s="201">
        <v>0</v>
      </c>
      <c r="T209" s="202">
        <f>S209*H209</f>
        <v>0</v>
      </c>
      <c r="AR209" s="23" t="s">
        <v>301</v>
      </c>
      <c r="AT209" s="23" t="s">
        <v>297</v>
      </c>
      <c r="AU209" s="23" t="s">
        <v>86</v>
      </c>
      <c r="AY209" s="23" t="s">
        <v>131</v>
      </c>
      <c r="BE209" s="203">
        <f>IF(N209="základní",J209,0)</f>
        <v>0</v>
      </c>
      <c r="BF209" s="203">
        <f>IF(N209="snížená",J209,0)</f>
        <v>0</v>
      </c>
      <c r="BG209" s="203">
        <f>IF(N209="zákl. přenesená",J209,0)</f>
        <v>0</v>
      </c>
      <c r="BH209" s="203">
        <f>IF(N209="sníž. přenesená",J209,0)</f>
        <v>0</v>
      </c>
      <c r="BI209" s="203">
        <f>IF(N209="nulová",J209,0)</f>
        <v>0</v>
      </c>
      <c r="BJ209" s="23" t="s">
        <v>138</v>
      </c>
      <c r="BK209" s="203">
        <f>ROUND(I209*H209,2)</f>
        <v>0</v>
      </c>
      <c r="BL209" s="23" t="s">
        <v>241</v>
      </c>
      <c r="BM209" s="23" t="s">
        <v>302</v>
      </c>
    </row>
    <row r="210" spans="2:65" s="11" customFormat="1" ht="12">
      <c r="B210" s="207"/>
      <c r="C210" s="208"/>
      <c r="D210" s="204" t="s">
        <v>142</v>
      </c>
      <c r="E210" s="209" t="s">
        <v>34</v>
      </c>
      <c r="F210" s="210" t="s">
        <v>303</v>
      </c>
      <c r="G210" s="208"/>
      <c r="H210" s="211" t="s">
        <v>34</v>
      </c>
      <c r="I210" s="212"/>
      <c r="J210" s="208"/>
      <c r="K210" s="208"/>
      <c r="L210" s="213"/>
      <c r="M210" s="214"/>
      <c r="N210" s="215"/>
      <c r="O210" s="215"/>
      <c r="P210" s="215"/>
      <c r="Q210" s="215"/>
      <c r="R210" s="215"/>
      <c r="S210" s="215"/>
      <c r="T210" s="216"/>
      <c r="AT210" s="217" t="s">
        <v>142</v>
      </c>
      <c r="AU210" s="217" t="s">
        <v>86</v>
      </c>
      <c r="AV210" s="11" t="s">
        <v>25</v>
      </c>
      <c r="AW210" s="11" t="s">
        <v>40</v>
      </c>
      <c r="AX210" s="11" t="s">
        <v>77</v>
      </c>
      <c r="AY210" s="217" t="s">
        <v>131</v>
      </c>
    </row>
    <row r="211" spans="2:65" s="11" customFormat="1" ht="12">
      <c r="B211" s="207"/>
      <c r="C211" s="208"/>
      <c r="D211" s="204" t="s">
        <v>142</v>
      </c>
      <c r="E211" s="209" t="s">
        <v>34</v>
      </c>
      <c r="F211" s="210" t="s">
        <v>172</v>
      </c>
      <c r="G211" s="208"/>
      <c r="H211" s="211" t="s">
        <v>34</v>
      </c>
      <c r="I211" s="212"/>
      <c r="J211" s="208"/>
      <c r="K211" s="208"/>
      <c r="L211" s="213"/>
      <c r="M211" s="214"/>
      <c r="N211" s="215"/>
      <c r="O211" s="215"/>
      <c r="P211" s="215"/>
      <c r="Q211" s="215"/>
      <c r="R211" s="215"/>
      <c r="S211" s="215"/>
      <c r="T211" s="216"/>
      <c r="AT211" s="217" t="s">
        <v>142</v>
      </c>
      <c r="AU211" s="217" t="s">
        <v>86</v>
      </c>
      <c r="AV211" s="11" t="s">
        <v>25</v>
      </c>
      <c r="AW211" s="11" t="s">
        <v>40</v>
      </c>
      <c r="AX211" s="11" t="s">
        <v>77</v>
      </c>
      <c r="AY211" s="217" t="s">
        <v>131</v>
      </c>
    </row>
    <row r="212" spans="2:65" s="12" customFormat="1" ht="12">
      <c r="B212" s="218"/>
      <c r="C212" s="219"/>
      <c r="D212" s="204" t="s">
        <v>142</v>
      </c>
      <c r="E212" s="230" t="s">
        <v>34</v>
      </c>
      <c r="F212" s="231" t="s">
        <v>304</v>
      </c>
      <c r="G212" s="219"/>
      <c r="H212" s="232">
        <v>1.1279999999999999</v>
      </c>
      <c r="I212" s="224"/>
      <c r="J212" s="219"/>
      <c r="K212" s="219"/>
      <c r="L212" s="225"/>
      <c r="M212" s="226"/>
      <c r="N212" s="227"/>
      <c r="O212" s="227"/>
      <c r="P212" s="227"/>
      <c r="Q212" s="227"/>
      <c r="R212" s="227"/>
      <c r="S212" s="227"/>
      <c r="T212" s="228"/>
      <c r="AT212" s="229" t="s">
        <v>142</v>
      </c>
      <c r="AU212" s="229" t="s">
        <v>86</v>
      </c>
      <c r="AV212" s="12" t="s">
        <v>86</v>
      </c>
      <c r="AW212" s="12" t="s">
        <v>40</v>
      </c>
      <c r="AX212" s="12" t="s">
        <v>77</v>
      </c>
      <c r="AY212" s="229" t="s">
        <v>131</v>
      </c>
    </row>
    <row r="213" spans="2:65" s="11" customFormat="1" ht="12">
      <c r="B213" s="207"/>
      <c r="C213" s="208"/>
      <c r="D213" s="204" t="s">
        <v>142</v>
      </c>
      <c r="E213" s="209" t="s">
        <v>34</v>
      </c>
      <c r="F213" s="210" t="s">
        <v>204</v>
      </c>
      <c r="G213" s="208"/>
      <c r="H213" s="211" t="s">
        <v>34</v>
      </c>
      <c r="I213" s="212"/>
      <c r="J213" s="208"/>
      <c r="K213" s="208"/>
      <c r="L213" s="213"/>
      <c r="M213" s="214"/>
      <c r="N213" s="215"/>
      <c r="O213" s="215"/>
      <c r="P213" s="215"/>
      <c r="Q213" s="215"/>
      <c r="R213" s="215"/>
      <c r="S213" s="215"/>
      <c r="T213" s="216"/>
      <c r="AT213" s="217" t="s">
        <v>142</v>
      </c>
      <c r="AU213" s="217" t="s">
        <v>86</v>
      </c>
      <c r="AV213" s="11" t="s">
        <v>25</v>
      </c>
      <c r="AW213" s="11" t="s">
        <v>40</v>
      </c>
      <c r="AX213" s="11" t="s">
        <v>77</v>
      </c>
      <c r="AY213" s="217" t="s">
        <v>131</v>
      </c>
    </row>
    <row r="214" spans="2:65" s="12" customFormat="1" ht="12">
      <c r="B214" s="218"/>
      <c r="C214" s="219"/>
      <c r="D214" s="204" t="s">
        <v>142</v>
      </c>
      <c r="E214" s="230" t="s">
        <v>34</v>
      </c>
      <c r="F214" s="231" t="s">
        <v>305</v>
      </c>
      <c r="G214" s="219"/>
      <c r="H214" s="232">
        <v>0.14299999999999999</v>
      </c>
      <c r="I214" s="224"/>
      <c r="J214" s="219"/>
      <c r="K214" s="219"/>
      <c r="L214" s="225"/>
      <c r="M214" s="226"/>
      <c r="N214" s="227"/>
      <c r="O214" s="227"/>
      <c r="P214" s="227"/>
      <c r="Q214" s="227"/>
      <c r="R214" s="227"/>
      <c r="S214" s="227"/>
      <c r="T214" s="228"/>
      <c r="AT214" s="229" t="s">
        <v>142</v>
      </c>
      <c r="AU214" s="229" t="s">
        <v>86</v>
      </c>
      <c r="AV214" s="12" t="s">
        <v>86</v>
      </c>
      <c r="AW214" s="12" t="s">
        <v>40</v>
      </c>
      <c r="AX214" s="12" t="s">
        <v>77</v>
      </c>
      <c r="AY214" s="229" t="s">
        <v>131</v>
      </c>
    </row>
    <row r="215" spans="2:65" s="13" customFormat="1" ht="12">
      <c r="B215" s="234"/>
      <c r="C215" s="235"/>
      <c r="D215" s="204" t="s">
        <v>142</v>
      </c>
      <c r="E215" s="245" t="s">
        <v>34</v>
      </c>
      <c r="F215" s="246" t="s">
        <v>206</v>
      </c>
      <c r="G215" s="235"/>
      <c r="H215" s="247">
        <v>1.2709999999999999</v>
      </c>
      <c r="I215" s="239"/>
      <c r="J215" s="235"/>
      <c r="K215" s="235"/>
      <c r="L215" s="240"/>
      <c r="M215" s="241"/>
      <c r="N215" s="242"/>
      <c r="O215" s="242"/>
      <c r="P215" s="242"/>
      <c r="Q215" s="242"/>
      <c r="R215" s="242"/>
      <c r="S215" s="242"/>
      <c r="T215" s="243"/>
      <c r="AT215" s="244" t="s">
        <v>142</v>
      </c>
      <c r="AU215" s="244" t="s">
        <v>86</v>
      </c>
      <c r="AV215" s="13" t="s">
        <v>138</v>
      </c>
      <c r="AW215" s="13" t="s">
        <v>40</v>
      </c>
      <c r="AX215" s="13" t="s">
        <v>25</v>
      </c>
      <c r="AY215" s="244" t="s">
        <v>131</v>
      </c>
    </row>
    <row r="216" spans="2:65" s="10" customFormat="1" ht="29.85" customHeight="1">
      <c r="B216" s="175"/>
      <c r="C216" s="176"/>
      <c r="D216" s="189" t="s">
        <v>76</v>
      </c>
      <c r="E216" s="190" t="s">
        <v>306</v>
      </c>
      <c r="F216" s="190" t="s">
        <v>307</v>
      </c>
      <c r="G216" s="176"/>
      <c r="H216" s="176"/>
      <c r="I216" s="179"/>
      <c r="J216" s="191">
        <f>BK216</f>
        <v>0</v>
      </c>
      <c r="K216" s="176"/>
      <c r="L216" s="181"/>
      <c r="M216" s="182"/>
      <c r="N216" s="183"/>
      <c r="O216" s="183"/>
      <c r="P216" s="184">
        <f>SUM(P217:P232)</f>
        <v>0</v>
      </c>
      <c r="Q216" s="183"/>
      <c r="R216" s="184">
        <f>SUM(R217:R232)</f>
        <v>0.31457160000000001</v>
      </c>
      <c r="S216" s="183"/>
      <c r="T216" s="185">
        <f>SUM(T217:T232)</f>
        <v>0.158803</v>
      </c>
      <c r="AR216" s="186" t="s">
        <v>86</v>
      </c>
      <c r="AT216" s="187" t="s">
        <v>76</v>
      </c>
      <c r="AU216" s="187" t="s">
        <v>25</v>
      </c>
      <c r="AY216" s="186" t="s">
        <v>131</v>
      </c>
      <c r="BK216" s="188">
        <f>SUM(BK217:BK232)</f>
        <v>0</v>
      </c>
    </row>
    <row r="217" spans="2:65" s="1" customFormat="1" ht="22.5" customHeight="1">
      <c r="B217" s="40"/>
      <c r="C217" s="192" t="s">
        <v>308</v>
      </c>
      <c r="D217" s="192" t="s">
        <v>133</v>
      </c>
      <c r="E217" s="193" t="s">
        <v>309</v>
      </c>
      <c r="F217" s="194" t="s">
        <v>310</v>
      </c>
      <c r="G217" s="195" t="s">
        <v>311</v>
      </c>
      <c r="H217" s="196">
        <v>293.88</v>
      </c>
      <c r="I217" s="197"/>
      <c r="J217" s="198">
        <f>ROUND(I217*H217,2)</f>
        <v>0</v>
      </c>
      <c r="K217" s="194" t="s">
        <v>137</v>
      </c>
      <c r="L217" s="60"/>
      <c r="M217" s="199" t="s">
        <v>34</v>
      </c>
      <c r="N217" s="200" t="s">
        <v>50</v>
      </c>
      <c r="O217" s="41"/>
      <c r="P217" s="201">
        <f>O217*H217</f>
        <v>0</v>
      </c>
      <c r="Q217" s="201">
        <v>6.9999999999999994E-5</v>
      </c>
      <c r="R217" s="201">
        <f>Q217*H217</f>
        <v>2.0571599999999999E-2</v>
      </c>
      <c r="S217" s="201">
        <v>0</v>
      </c>
      <c r="T217" s="202">
        <f>S217*H217</f>
        <v>0</v>
      </c>
      <c r="AR217" s="23" t="s">
        <v>241</v>
      </c>
      <c r="AT217" s="23" t="s">
        <v>133</v>
      </c>
      <c r="AU217" s="23" t="s">
        <v>86</v>
      </c>
      <c r="AY217" s="23" t="s">
        <v>131</v>
      </c>
      <c r="BE217" s="203">
        <f>IF(N217="základní",J217,0)</f>
        <v>0</v>
      </c>
      <c r="BF217" s="203">
        <f>IF(N217="snížená",J217,0)</f>
        <v>0</v>
      </c>
      <c r="BG217" s="203">
        <f>IF(N217="zákl. přenesená",J217,0)</f>
        <v>0</v>
      </c>
      <c r="BH217" s="203">
        <f>IF(N217="sníž. přenesená",J217,0)</f>
        <v>0</v>
      </c>
      <c r="BI217" s="203">
        <f>IF(N217="nulová",J217,0)</f>
        <v>0</v>
      </c>
      <c r="BJ217" s="23" t="s">
        <v>138</v>
      </c>
      <c r="BK217" s="203">
        <f>ROUND(I217*H217,2)</f>
        <v>0</v>
      </c>
      <c r="BL217" s="23" t="s">
        <v>241</v>
      </c>
      <c r="BM217" s="23" t="s">
        <v>312</v>
      </c>
    </row>
    <row r="218" spans="2:65" s="1" customFormat="1" ht="24">
      <c r="B218" s="40"/>
      <c r="C218" s="62"/>
      <c r="D218" s="204" t="s">
        <v>140</v>
      </c>
      <c r="E218" s="62"/>
      <c r="F218" s="205" t="s">
        <v>313</v>
      </c>
      <c r="G218" s="62"/>
      <c r="H218" s="62"/>
      <c r="I218" s="162"/>
      <c r="J218" s="62"/>
      <c r="K218" s="62"/>
      <c r="L218" s="60"/>
      <c r="M218" s="206"/>
      <c r="N218" s="41"/>
      <c r="O218" s="41"/>
      <c r="P218" s="41"/>
      <c r="Q218" s="41"/>
      <c r="R218" s="41"/>
      <c r="S218" s="41"/>
      <c r="T218" s="77"/>
      <c r="AT218" s="23" t="s">
        <v>140</v>
      </c>
      <c r="AU218" s="23" t="s">
        <v>86</v>
      </c>
    </row>
    <row r="219" spans="2:65" s="11" customFormat="1" ht="12">
      <c r="B219" s="207"/>
      <c r="C219" s="208"/>
      <c r="D219" s="204" t="s">
        <v>142</v>
      </c>
      <c r="E219" s="209" t="s">
        <v>34</v>
      </c>
      <c r="F219" s="210" t="s">
        <v>314</v>
      </c>
      <c r="G219" s="208"/>
      <c r="H219" s="211" t="s">
        <v>34</v>
      </c>
      <c r="I219" s="212"/>
      <c r="J219" s="208"/>
      <c r="K219" s="208"/>
      <c r="L219" s="213"/>
      <c r="M219" s="214"/>
      <c r="N219" s="215"/>
      <c r="O219" s="215"/>
      <c r="P219" s="215"/>
      <c r="Q219" s="215"/>
      <c r="R219" s="215"/>
      <c r="S219" s="215"/>
      <c r="T219" s="216"/>
      <c r="AT219" s="217" t="s">
        <v>142</v>
      </c>
      <c r="AU219" s="217" t="s">
        <v>86</v>
      </c>
      <c r="AV219" s="11" t="s">
        <v>25</v>
      </c>
      <c r="AW219" s="11" t="s">
        <v>40</v>
      </c>
      <c r="AX219" s="11" t="s">
        <v>77</v>
      </c>
      <c r="AY219" s="217" t="s">
        <v>131</v>
      </c>
    </row>
    <row r="220" spans="2:65" s="12" customFormat="1" ht="12">
      <c r="B220" s="218"/>
      <c r="C220" s="219"/>
      <c r="D220" s="220" t="s">
        <v>142</v>
      </c>
      <c r="E220" s="221" t="s">
        <v>34</v>
      </c>
      <c r="F220" s="222" t="s">
        <v>315</v>
      </c>
      <c r="G220" s="219"/>
      <c r="H220" s="223">
        <v>293.88</v>
      </c>
      <c r="I220" s="224"/>
      <c r="J220" s="219"/>
      <c r="K220" s="219"/>
      <c r="L220" s="225"/>
      <c r="M220" s="226"/>
      <c r="N220" s="227"/>
      <c r="O220" s="227"/>
      <c r="P220" s="227"/>
      <c r="Q220" s="227"/>
      <c r="R220" s="227"/>
      <c r="S220" s="227"/>
      <c r="T220" s="228"/>
      <c r="AT220" s="229" t="s">
        <v>142</v>
      </c>
      <c r="AU220" s="229" t="s">
        <v>86</v>
      </c>
      <c r="AV220" s="12" t="s">
        <v>86</v>
      </c>
      <c r="AW220" s="12" t="s">
        <v>40</v>
      </c>
      <c r="AX220" s="12" t="s">
        <v>25</v>
      </c>
      <c r="AY220" s="229" t="s">
        <v>131</v>
      </c>
    </row>
    <row r="221" spans="2:65" s="1" customFormat="1" ht="22.5" customHeight="1">
      <c r="B221" s="40"/>
      <c r="C221" s="248" t="s">
        <v>316</v>
      </c>
      <c r="D221" s="248" t="s">
        <v>297</v>
      </c>
      <c r="E221" s="249" t="s">
        <v>317</v>
      </c>
      <c r="F221" s="250" t="s">
        <v>318</v>
      </c>
      <c r="G221" s="251" t="s">
        <v>154</v>
      </c>
      <c r="H221" s="252">
        <v>0.29399999999999998</v>
      </c>
      <c r="I221" s="253"/>
      <c r="J221" s="254">
        <f>ROUND(I221*H221,2)</f>
        <v>0</v>
      </c>
      <c r="K221" s="250" t="s">
        <v>137</v>
      </c>
      <c r="L221" s="255"/>
      <c r="M221" s="256" t="s">
        <v>34</v>
      </c>
      <c r="N221" s="257" t="s">
        <v>50</v>
      </c>
      <c r="O221" s="41"/>
      <c r="P221" s="201">
        <f>O221*H221</f>
        <v>0</v>
      </c>
      <c r="Q221" s="201">
        <v>1</v>
      </c>
      <c r="R221" s="201">
        <f>Q221*H221</f>
        <v>0.29399999999999998</v>
      </c>
      <c r="S221" s="201">
        <v>0</v>
      </c>
      <c r="T221" s="202">
        <f>S221*H221</f>
        <v>0</v>
      </c>
      <c r="AR221" s="23" t="s">
        <v>301</v>
      </c>
      <c r="AT221" s="23" t="s">
        <v>297</v>
      </c>
      <c r="AU221" s="23" t="s">
        <v>86</v>
      </c>
      <c r="AY221" s="23" t="s">
        <v>131</v>
      </c>
      <c r="BE221" s="203">
        <f>IF(N221="základní",J221,0)</f>
        <v>0</v>
      </c>
      <c r="BF221" s="203">
        <f>IF(N221="snížená",J221,0)</f>
        <v>0</v>
      </c>
      <c r="BG221" s="203">
        <f>IF(N221="zákl. přenesená",J221,0)</f>
        <v>0</v>
      </c>
      <c r="BH221" s="203">
        <f>IF(N221="sníž. přenesená",J221,0)</f>
        <v>0</v>
      </c>
      <c r="BI221" s="203">
        <f>IF(N221="nulová",J221,0)</f>
        <v>0</v>
      </c>
      <c r="BJ221" s="23" t="s">
        <v>138</v>
      </c>
      <c r="BK221" s="203">
        <f>ROUND(I221*H221,2)</f>
        <v>0</v>
      </c>
      <c r="BL221" s="23" t="s">
        <v>241</v>
      </c>
      <c r="BM221" s="23" t="s">
        <v>319</v>
      </c>
    </row>
    <row r="222" spans="2:65" s="11" customFormat="1" ht="12">
      <c r="B222" s="207"/>
      <c r="C222" s="208"/>
      <c r="D222" s="204" t="s">
        <v>142</v>
      </c>
      <c r="E222" s="209" t="s">
        <v>34</v>
      </c>
      <c r="F222" s="210" t="s">
        <v>314</v>
      </c>
      <c r="G222" s="208"/>
      <c r="H222" s="211" t="s">
        <v>34</v>
      </c>
      <c r="I222" s="212"/>
      <c r="J222" s="208"/>
      <c r="K222" s="208"/>
      <c r="L222" s="213"/>
      <c r="M222" s="214"/>
      <c r="N222" s="215"/>
      <c r="O222" s="215"/>
      <c r="P222" s="215"/>
      <c r="Q222" s="215"/>
      <c r="R222" s="215"/>
      <c r="S222" s="215"/>
      <c r="T222" s="216"/>
      <c r="AT222" s="217" t="s">
        <v>142</v>
      </c>
      <c r="AU222" s="217" t="s">
        <v>86</v>
      </c>
      <c r="AV222" s="11" t="s">
        <v>25</v>
      </c>
      <c r="AW222" s="11" t="s">
        <v>40</v>
      </c>
      <c r="AX222" s="11" t="s">
        <v>77</v>
      </c>
      <c r="AY222" s="217" t="s">
        <v>131</v>
      </c>
    </row>
    <row r="223" spans="2:65" s="12" customFormat="1" ht="12">
      <c r="B223" s="218"/>
      <c r="C223" s="219"/>
      <c r="D223" s="220" t="s">
        <v>142</v>
      </c>
      <c r="E223" s="221" t="s">
        <v>34</v>
      </c>
      <c r="F223" s="222" t="s">
        <v>320</v>
      </c>
      <c r="G223" s="219"/>
      <c r="H223" s="223">
        <v>0.29399999999999998</v>
      </c>
      <c r="I223" s="224"/>
      <c r="J223" s="219"/>
      <c r="K223" s="219"/>
      <c r="L223" s="225"/>
      <c r="M223" s="226"/>
      <c r="N223" s="227"/>
      <c r="O223" s="227"/>
      <c r="P223" s="227"/>
      <c r="Q223" s="227"/>
      <c r="R223" s="227"/>
      <c r="S223" s="227"/>
      <c r="T223" s="228"/>
      <c r="AT223" s="229" t="s">
        <v>142</v>
      </c>
      <c r="AU223" s="229" t="s">
        <v>86</v>
      </c>
      <c r="AV223" s="12" t="s">
        <v>86</v>
      </c>
      <c r="AW223" s="12" t="s">
        <v>40</v>
      </c>
      <c r="AX223" s="12" t="s">
        <v>25</v>
      </c>
      <c r="AY223" s="229" t="s">
        <v>131</v>
      </c>
    </row>
    <row r="224" spans="2:65" s="1" customFormat="1" ht="31.5" customHeight="1">
      <c r="B224" s="40"/>
      <c r="C224" s="192" t="s">
        <v>321</v>
      </c>
      <c r="D224" s="192" t="s">
        <v>133</v>
      </c>
      <c r="E224" s="193" t="s">
        <v>322</v>
      </c>
      <c r="F224" s="194" t="s">
        <v>323</v>
      </c>
      <c r="G224" s="195" t="s">
        <v>311</v>
      </c>
      <c r="H224" s="196">
        <v>158.803</v>
      </c>
      <c r="I224" s="197"/>
      <c r="J224" s="198">
        <f>ROUND(I224*H224,2)</f>
        <v>0</v>
      </c>
      <c r="K224" s="194" t="s">
        <v>137</v>
      </c>
      <c r="L224" s="60"/>
      <c r="M224" s="199" t="s">
        <v>34</v>
      </c>
      <c r="N224" s="200" t="s">
        <v>50</v>
      </c>
      <c r="O224" s="41"/>
      <c r="P224" s="201">
        <f>O224*H224</f>
        <v>0</v>
      </c>
      <c r="Q224" s="201">
        <v>0</v>
      </c>
      <c r="R224" s="201">
        <f>Q224*H224</f>
        <v>0</v>
      </c>
      <c r="S224" s="201">
        <v>1E-3</v>
      </c>
      <c r="T224" s="202">
        <f>S224*H224</f>
        <v>0.158803</v>
      </c>
      <c r="AR224" s="23" t="s">
        <v>241</v>
      </c>
      <c r="AT224" s="23" t="s">
        <v>133</v>
      </c>
      <c r="AU224" s="23" t="s">
        <v>86</v>
      </c>
      <c r="AY224" s="23" t="s">
        <v>131</v>
      </c>
      <c r="BE224" s="203">
        <f>IF(N224="základní",J224,0)</f>
        <v>0</v>
      </c>
      <c r="BF224" s="203">
        <f>IF(N224="snížená",J224,0)</f>
        <v>0</v>
      </c>
      <c r="BG224" s="203">
        <f>IF(N224="zákl. přenesená",J224,0)</f>
        <v>0</v>
      </c>
      <c r="BH224" s="203">
        <f>IF(N224="sníž. přenesená",J224,0)</f>
        <v>0</v>
      </c>
      <c r="BI224" s="203">
        <f>IF(N224="nulová",J224,0)</f>
        <v>0</v>
      </c>
      <c r="BJ224" s="23" t="s">
        <v>138</v>
      </c>
      <c r="BK224" s="203">
        <f>ROUND(I224*H224,2)</f>
        <v>0</v>
      </c>
      <c r="BL224" s="23" t="s">
        <v>241</v>
      </c>
      <c r="BM224" s="23" t="s">
        <v>324</v>
      </c>
    </row>
    <row r="225" spans="2:65" s="1" customFormat="1" ht="60">
      <c r="B225" s="40"/>
      <c r="C225" s="62"/>
      <c r="D225" s="204" t="s">
        <v>140</v>
      </c>
      <c r="E225" s="62"/>
      <c r="F225" s="205" t="s">
        <v>325</v>
      </c>
      <c r="G225" s="62"/>
      <c r="H225" s="62"/>
      <c r="I225" s="162"/>
      <c r="J225" s="62"/>
      <c r="K225" s="62"/>
      <c r="L225" s="60"/>
      <c r="M225" s="206"/>
      <c r="N225" s="41"/>
      <c r="O225" s="41"/>
      <c r="P225" s="41"/>
      <c r="Q225" s="41"/>
      <c r="R225" s="41"/>
      <c r="S225" s="41"/>
      <c r="T225" s="77"/>
      <c r="AT225" s="23" t="s">
        <v>140</v>
      </c>
      <c r="AU225" s="23" t="s">
        <v>86</v>
      </c>
    </row>
    <row r="226" spans="2:65" s="11" customFormat="1" ht="12">
      <c r="B226" s="207"/>
      <c r="C226" s="208"/>
      <c r="D226" s="204" t="s">
        <v>142</v>
      </c>
      <c r="E226" s="209" t="s">
        <v>34</v>
      </c>
      <c r="F226" s="210" t="s">
        <v>326</v>
      </c>
      <c r="G226" s="208"/>
      <c r="H226" s="211" t="s">
        <v>34</v>
      </c>
      <c r="I226" s="212"/>
      <c r="J226" s="208"/>
      <c r="K226" s="208"/>
      <c r="L226" s="213"/>
      <c r="M226" s="214"/>
      <c r="N226" s="215"/>
      <c r="O226" s="215"/>
      <c r="P226" s="215"/>
      <c r="Q226" s="215"/>
      <c r="R226" s="215"/>
      <c r="S226" s="215"/>
      <c r="T226" s="216"/>
      <c r="AT226" s="217" t="s">
        <v>142</v>
      </c>
      <c r="AU226" s="217" t="s">
        <v>86</v>
      </c>
      <c r="AV226" s="11" t="s">
        <v>25</v>
      </c>
      <c r="AW226" s="11" t="s">
        <v>40</v>
      </c>
      <c r="AX226" s="11" t="s">
        <v>77</v>
      </c>
      <c r="AY226" s="217" t="s">
        <v>131</v>
      </c>
    </row>
    <row r="227" spans="2:65" s="12" customFormat="1" ht="12">
      <c r="B227" s="218"/>
      <c r="C227" s="219"/>
      <c r="D227" s="204" t="s">
        <v>142</v>
      </c>
      <c r="E227" s="230" t="s">
        <v>34</v>
      </c>
      <c r="F227" s="231" t="s">
        <v>327</v>
      </c>
      <c r="G227" s="219"/>
      <c r="H227" s="232">
        <v>94.751999999999995</v>
      </c>
      <c r="I227" s="224"/>
      <c r="J227" s="219"/>
      <c r="K227" s="219"/>
      <c r="L227" s="225"/>
      <c r="M227" s="226"/>
      <c r="N227" s="227"/>
      <c r="O227" s="227"/>
      <c r="P227" s="227"/>
      <c r="Q227" s="227"/>
      <c r="R227" s="227"/>
      <c r="S227" s="227"/>
      <c r="T227" s="228"/>
      <c r="AT227" s="229" t="s">
        <v>142</v>
      </c>
      <c r="AU227" s="229" t="s">
        <v>86</v>
      </c>
      <c r="AV227" s="12" t="s">
        <v>86</v>
      </c>
      <c r="AW227" s="12" t="s">
        <v>40</v>
      </c>
      <c r="AX227" s="12" t="s">
        <v>77</v>
      </c>
      <c r="AY227" s="229" t="s">
        <v>131</v>
      </c>
    </row>
    <row r="228" spans="2:65" s="12" customFormat="1" ht="12">
      <c r="B228" s="218"/>
      <c r="C228" s="219"/>
      <c r="D228" s="204" t="s">
        <v>142</v>
      </c>
      <c r="E228" s="230" t="s">
        <v>34</v>
      </c>
      <c r="F228" s="231" t="s">
        <v>328</v>
      </c>
      <c r="G228" s="219"/>
      <c r="H228" s="232">
        <v>33.331000000000003</v>
      </c>
      <c r="I228" s="224"/>
      <c r="J228" s="219"/>
      <c r="K228" s="219"/>
      <c r="L228" s="225"/>
      <c r="M228" s="226"/>
      <c r="N228" s="227"/>
      <c r="O228" s="227"/>
      <c r="P228" s="227"/>
      <c r="Q228" s="227"/>
      <c r="R228" s="227"/>
      <c r="S228" s="227"/>
      <c r="T228" s="228"/>
      <c r="AT228" s="229" t="s">
        <v>142</v>
      </c>
      <c r="AU228" s="229" t="s">
        <v>86</v>
      </c>
      <c r="AV228" s="12" t="s">
        <v>86</v>
      </c>
      <c r="AW228" s="12" t="s">
        <v>40</v>
      </c>
      <c r="AX228" s="12" t="s">
        <v>77</v>
      </c>
      <c r="AY228" s="229" t="s">
        <v>131</v>
      </c>
    </row>
    <row r="229" spans="2:65" s="12" customFormat="1" ht="12">
      <c r="B229" s="218"/>
      <c r="C229" s="219"/>
      <c r="D229" s="204" t="s">
        <v>142</v>
      </c>
      <c r="E229" s="230" t="s">
        <v>34</v>
      </c>
      <c r="F229" s="231" t="s">
        <v>329</v>
      </c>
      <c r="G229" s="219"/>
      <c r="H229" s="232">
        <v>30.72</v>
      </c>
      <c r="I229" s="224"/>
      <c r="J229" s="219"/>
      <c r="K229" s="219"/>
      <c r="L229" s="225"/>
      <c r="M229" s="226"/>
      <c r="N229" s="227"/>
      <c r="O229" s="227"/>
      <c r="P229" s="227"/>
      <c r="Q229" s="227"/>
      <c r="R229" s="227"/>
      <c r="S229" s="227"/>
      <c r="T229" s="228"/>
      <c r="AT229" s="229" t="s">
        <v>142</v>
      </c>
      <c r="AU229" s="229" t="s">
        <v>86</v>
      </c>
      <c r="AV229" s="12" t="s">
        <v>86</v>
      </c>
      <c r="AW229" s="12" t="s">
        <v>40</v>
      </c>
      <c r="AX229" s="12" t="s">
        <v>77</v>
      </c>
      <c r="AY229" s="229" t="s">
        <v>131</v>
      </c>
    </row>
    <row r="230" spans="2:65" s="13" customFormat="1" ht="12">
      <c r="B230" s="234"/>
      <c r="C230" s="235"/>
      <c r="D230" s="220" t="s">
        <v>142</v>
      </c>
      <c r="E230" s="236" t="s">
        <v>34</v>
      </c>
      <c r="F230" s="237" t="s">
        <v>206</v>
      </c>
      <c r="G230" s="235"/>
      <c r="H230" s="238">
        <v>158.803</v>
      </c>
      <c r="I230" s="239"/>
      <c r="J230" s="235"/>
      <c r="K230" s="235"/>
      <c r="L230" s="240"/>
      <c r="M230" s="241"/>
      <c r="N230" s="242"/>
      <c r="O230" s="242"/>
      <c r="P230" s="242"/>
      <c r="Q230" s="242"/>
      <c r="R230" s="242"/>
      <c r="S230" s="242"/>
      <c r="T230" s="243"/>
      <c r="AT230" s="244" t="s">
        <v>142</v>
      </c>
      <c r="AU230" s="244" t="s">
        <v>86</v>
      </c>
      <c r="AV230" s="13" t="s">
        <v>138</v>
      </c>
      <c r="AW230" s="13" t="s">
        <v>40</v>
      </c>
      <c r="AX230" s="13" t="s">
        <v>25</v>
      </c>
      <c r="AY230" s="244" t="s">
        <v>131</v>
      </c>
    </row>
    <row r="231" spans="2:65" s="1" customFormat="1" ht="31.5" customHeight="1">
      <c r="B231" s="40"/>
      <c r="C231" s="192" t="s">
        <v>330</v>
      </c>
      <c r="D231" s="192" t="s">
        <v>133</v>
      </c>
      <c r="E231" s="193" t="s">
        <v>331</v>
      </c>
      <c r="F231" s="194" t="s">
        <v>332</v>
      </c>
      <c r="G231" s="195" t="s">
        <v>154</v>
      </c>
      <c r="H231" s="196">
        <v>0.315</v>
      </c>
      <c r="I231" s="197"/>
      <c r="J231" s="198">
        <f>ROUND(I231*H231,2)</f>
        <v>0</v>
      </c>
      <c r="K231" s="194" t="s">
        <v>137</v>
      </c>
      <c r="L231" s="60"/>
      <c r="M231" s="199" t="s">
        <v>34</v>
      </c>
      <c r="N231" s="200" t="s">
        <v>50</v>
      </c>
      <c r="O231" s="41"/>
      <c r="P231" s="201">
        <f>O231*H231</f>
        <v>0</v>
      </c>
      <c r="Q231" s="201">
        <v>0</v>
      </c>
      <c r="R231" s="201">
        <f>Q231*H231</f>
        <v>0</v>
      </c>
      <c r="S231" s="201">
        <v>0</v>
      </c>
      <c r="T231" s="202">
        <f>S231*H231</f>
        <v>0</v>
      </c>
      <c r="AR231" s="23" t="s">
        <v>241</v>
      </c>
      <c r="AT231" s="23" t="s">
        <v>133</v>
      </c>
      <c r="AU231" s="23" t="s">
        <v>86</v>
      </c>
      <c r="AY231" s="23" t="s">
        <v>131</v>
      </c>
      <c r="BE231" s="203">
        <f>IF(N231="základní",J231,0)</f>
        <v>0</v>
      </c>
      <c r="BF231" s="203">
        <f>IF(N231="snížená",J231,0)</f>
        <v>0</v>
      </c>
      <c r="BG231" s="203">
        <f>IF(N231="zákl. přenesená",J231,0)</f>
        <v>0</v>
      </c>
      <c r="BH231" s="203">
        <f>IF(N231="sníž. přenesená",J231,0)</f>
        <v>0</v>
      </c>
      <c r="BI231" s="203">
        <f>IF(N231="nulová",J231,0)</f>
        <v>0</v>
      </c>
      <c r="BJ231" s="23" t="s">
        <v>138</v>
      </c>
      <c r="BK231" s="203">
        <f>ROUND(I231*H231,2)</f>
        <v>0</v>
      </c>
      <c r="BL231" s="23" t="s">
        <v>241</v>
      </c>
      <c r="BM231" s="23" t="s">
        <v>333</v>
      </c>
    </row>
    <row r="232" spans="2:65" s="1" customFormat="1" ht="108">
      <c r="B232" s="40"/>
      <c r="C232" s="62"/>
      <c r="D232" s="204" t="s">
        <v>140</v>
      </c>
      <c r="E232" s="62"/>
      <c r="F232" s="205" t="s">
        <v>334</v>
      </c>
      <c r="G232" s="62"/>
      <c r="H232" s="62"/>
      <c r="I232" s="162"/>
      <c r="J232" s="62"/>
      <c r="K232" s="62"/>
      <c r="L232" s="60"/>
      <c r="M232" s="258"/>
      <c r="N232" s="259"/>
      <c r="O232" s="259"/>
      <c r="P232" s="259"/>
      <c r="Q232" s="259"/>
      <c r="R232" s="259"/>
      <c r="S232" s="259"/>
      <c r="T232" s="260"/>
      <c r="AT232" s="23" t="s">
        <v>140</v>
      </c>
      <c r="AU232" s="23" t="s">
        <v>86</v>
      </c>
    </row>
    <row r="233" spans="2:65" s="1" customFormat="1" ht="6.9" customHeight="1">
      <c r="B233" s="55"/>
      <c r="C233" s="56"/>
      <c r="D233" s="56"/>
      <c r="E233" s="56"/>
      <c r="F233" s="56"/>
      <c r="G233" s="56"/>
      <c r="H233" s="56"/>
      <c r="I233" s="138"/>
      <c r="J233" s="56"/>
      <c r="K233" s="56"/>
      <c r="L233" s="60"/>
    </row>
  </sheetData>
  <sheetProtection algorithmName="SHA-512" hashValue="CduGbR3ETbu7GwNfqC1NYSUsKGHw8TLPOyilPb9f6BewFdKXg+azijz9WtO7s3F464ddftM6T/07h+4BGQ4Nyw==" saltValue="IuCYwhm5jNISB0xeFtAXcQ==" spinCount="100000" sheet="1" objects="1" scenarios="1" formatCells="0" formatColumns="0" formatRows="0" sort="0" autoFilter="0"/>
  <autoFilter ref="C86:K232"/>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8"/>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91</v>
      </c>
      <c r="G1" s="387" t="s">
        <v>92</v>
      </c>
      <c r="H1" s="387"/>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9"/>
      <c r="M2" s="379"/>
      <c r="N2" s="379"/>
      <c r="O2" s="379"/>
      <c r="P2" s="379"/>
      <c r="Q2" s="379"/>
      <c r="R2" s="379"/>
      <c r="S2" s="379"/>
      <c r="T2" s="379"/>
      <c r="U2" s="379"/>
      <c r="V2" s="379"/>
      <c r="AT2" s="23" t="s">
        <v>90</v>
      </c>
    </row>
    <row r="3" spans="1:70" ht="6.9" customHeight="1">
      <c r="B3" s="24"/>
      <c r="C3" s="25"/>
      <c r="D3" s="25"/>
      <c r="E3" s="25"/>
      <c r="F3" s="25"/>
      <c r="G3" s="25"/>
      <c r="H3" s="25"/>
      <c r="I3" s="115"/>
      <c r="J3" s="25"/>
      <c r="K3" s="26"/>
      <c r="AT3" s="23" t="s">
        <v>86</v>
      </c>
    </row>
    <row r="4" spans="1:70" ht="36.9" customHeight="1">
      <c r="B4" s="27"/>
      <c r="C4" s="28"/>
      <c r="D4" s="29" t="s">
        <v>96</v>
      </c>
      <c r="E4" s="28"/>
      <c r="F4" s="28"/>
      <c r="G4" s="28"/>
      <c r="H4" s="28"/>
      <c r="I4" s="116"/>
      <c r="J4" s="28"/>
      <c r="K4" s="30"/>
      <c r="M4" s="31" t="s">
        <v>12</v>
      </c>
      <c r="AT4" s="23" t="s">
        <v>40</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22.5" customHeight="1">
      <c r="B7" s="27"/>
      <c r="C7" s="28"/>
      <c r="D7" s="28"/>
      <c r="E7" s="380" t="str">
        <f>'Rekapitulace stavby'!K6</f>
        <v>VD Veletov, oprava dilatačních spar</v>
      </c>
      <c r="F7" s="381"/>
      <c r="G7" s="381"/>
      <c r="H7" s="381"/>
      <c r="I7" s="116"/>
      <c r="J7" s="28"/>
      <c r="K7" s="30"/>
    </row>
    <row r="8" spans="1:70" s="1" customFormat="1" ht="13.2">
      <c r="B8" s="40"/>
      <c r="C8" s="41"/>
      <c r="D8" s="36" t="s">
        <v>97</v>
      </c>
      <c r="E8" s="41"/>
      <c r="F8" s="41"/>
      <c r="G8" s="41"/>
      <c r="H8" s="41"/>
      <c r="I8" s="117"/>
      <c r="J8" s="41"/>
      <c r="K8" s="44"/>
    </row>
    <row r="9" spans="1:70" s="1" customFormat="1" ht="36.9" customHeight="1">
      <c r="B9" s="40"/>
      <c r="C9" s="41"/>
      <c r="D9" s="41"/>
      <c r="E9" s="382" t="s">
        <v>335</v>
      </c>
      <c r="F9" s="383"/>
      <c r="G9" s="383"/>
      <c r="H9" s="383"/>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21</v>
      </c>
      <c r="E11" s="41"/>
      <c r="F11" s="34" t="s">
        <v>22</v>
      </c>
      <c r="G11" s="41"/>
      <c r="H11" s="41"/>
      <c r="I11" s="118" t="s">
        <v>23</v>
      </c>
      <c r="J11" s="34" t="s">
        <v>24</v>
      </c>
      <c r="K11" s="44"/>
    </row>
    <row r="12" spans="1:70" s="1" customFormat="1" ht="14.4" customHeight="1">
      <c r="B12" s="40"/>
      <c r="C12" s="41"/>
      <c r="D12" s="36" t="s">
        <v>26</v>
      </c>
      <c r="E12" s="41"/>
      <c r="F12" s="34" t="s">
        <v>27</v>
      </c>
      <c r="G12" s="41"/>
      <c r="H12" s="41"/>
      <c r="I12" s="118" t="s">
        <v>28</v>
      </c>
      <c r="J12" s="119" t="str">
        <f>'Rekapitulace stavby'!AN8</f>
        <v>25.11.2016</v>
      </c>
      <c r="K12" s="44"/>
    </row>
    <row r="13" spans="1:70" s="1" customFormat="1" ht="10.8" customHeight="1">
      <c r="B13" s="40"/>
      <c r="C13" s="41"/>
      <c r="D13" s="41"/>
      <c r="E13" s="41"/>
      <c r="F13" s="41"/>
      <c r="G13" s="41"/>
      <c r="H13" s="41"/>
      <c r="I13" s="117"/>
      <c r="J13" s="41"/>
      <c r="K13" s="44"/>
    </row>
    <row r="14" spans="1:70" s="1" customFormat="1" ht="14.4" customHeight="1">
      <c r="B14" s="40"/>
      <c r="C14" s="41"/>
      <c r="D14" s="36" t="s">
        <v>32</v>
      </c>
      <c r="E14" s="41"/>
      <c r="F14" s="41"/>
      <c r="G14" s="41"/>
      <c r="H14" s="41"/>
      <c r="I14" s="118" t="s">
        <v>33</v>
      </c>
      <c r="J14" s="34" t="s">
        <v>34</v>
      </c>
      <c r="K14" s="44"/>
    </row>
    <row r="15" spans="1:70" s="1" customFormat="1" ht="18" customHeight="1">
      <c r="B15" s="40"/>
      <c r="C15" s="41"/>
      <c r="D15" s="41"/>
      <c r="E15" s="34" t="s">
        <v>35</v>
      </c>
      <c r="F15" s="41"/>
      <c r="G15" s="41"/>
      <c r="H15" s="41"/>
      <c r="I15" s="118" t="s">
        <v>36</v>
      </c>
      <c r="J15" s="34" t="s">
        <v>34</v>
      </c>
      <c r="K15" s="44"/>
    </row>
    <row r="16" spans="1:70" s="1" customFormat="1" ht="6.9" customHeight="1">
      <c r="B16" s="40"/>
      <c r="C16" s="41"/>
      <c r="D16" s="41"/>
      <c r="E16" s="41"/>
      <c r="F16" s="41"/>
      <c r="G16" s="41"/>
      <c r="H16" s="41"/>
      <c r="I16" s="117"/>
      <c r="J16" s="41"/>
      <c r="K16" s="44"/>
    </row>
    <row r="17" spans="2:11" s="1" customFormat="1" ht="14.4" customHeight="1">
      <c r="B17" s="40"/>
      <c r="C17" s="41"/>
      <c r="D17" s="36" t="s">
        <v>37</v>
      </c>
      <c r="E17" s="41"/>
      <c r="F17" s="41"/>
      <c r="G17" s="41"/>
      <c r="H17" s="41"/>
      <c r="I17" s="118" t="s">
        <v>33</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36</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39</v>
      </c>
      <c r="E20" s="41"/>
      <c r="F20" s="41"/>
      <c r="G20" s="41"/>
      <c r="H20" s="41"/>
      <c r="I20" s="118" t="s">
        <v>33</v>
      </c>
      <c r="J20" s="34" t="s">
        <v>34</v>
      </c>
      <c r="K20" s="44"/>
    </row>
    <row r="21" spans="2:11" s="1" customFormat="1" ht="18" customHeight="1">
      <c r="B21" s="40"/>
      <c r="C21" s="41"/>
      <c r="D21" s="41"/>
      <c r="E21" s="34" t="s">
        <v>35</v>
      </c>
      <c r="F21" s="41"/>
      <c r="G21" s="41"/>
      <c r="H21" s="41"/>
      <c r="I21" s="118" t="s">
        <v>36</v>
      </c>
      <c r="J21" s="34" t="s">
        <v>34</v>
      </c>
      <c r="K21" s="44"/>
    </row>
    <row r="22" spans="2:11" s="1" customFormat="1" ht="6.9" customHeight="1">
      <c r="B22" s="40"/>
      <c r="C22" s="41"/>
      <c r="D22" s="41"/>
      <c r="E22" s="41"/>
      <c r="F22" s="41"/>
      <c r="G22" s="41"/>
      <c r="H22" s="41"/>
      <c r="I22" s="117"/>
      <c r="J22" s="41"/>
      <c r="K22" s="44"/>
    </row>
    <row r="23" spans="2:11" s="1" customFormat="1" ht="14.4" customHeight="1">
      <c r="B23" s="40"/>
      <c r="C23" s="41"/>
      <c r="D23" s="36" t="s">
        <v>41</v>
      </c>
      <c r="E23" s="41"/>
      <c r="F23" s="41"/>
      <c r="G23" s="41"/>
      <c r="H23" s="41"/>
      <c r="I23" s="117"/>
      <c r="J23" s="41"/>
      <c r="K23" s="44"/>
    </row>
    <row r="24" spans="2:11" s="6" customFormat="1" ht="48.75" customHeight="1">
      <c r="B24" s="120"/>
      <c r="C24" s="121"/>
      <c r="D24" s="121"/>
      <c r="E24" s="349" t="s">
        <v>42</v>
      </c>
      <c r="F24" s="349"/>
      <c r="G24" s="349"/>
      <c r="H24" s="349"/>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43</v>
      </c>
      <c r="E27" s="41"/>
      <c r="F27" s="41"/>
      <c r="G27" s="41"/>
      <c r="H27" s="41"/>
      <c r="I27" s="117"/>
      <c r="J27" s="127">
        <f>ROUND(J80,2)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45</v>
      </c>
      <c r="G29" s="41"/>
      <c r="H29" s="41"/>
      <c r="I29" s="128" t="s">
        <v>44</v>
      </c>
      <c r="J29" s="45" t="s">
        <v>46</v>
      </c>
      <c r="K29" s="44"/>
    </row>
    <row r="30" spans="2:11" s="1" customFormat="1" ht="14.4" hidden="1" customHeight="1">
      <c r="B30" s="40"/>
      <c r="C30" s="41"/>
      <c r="D30" s="48" t="s">
        <v>47</v>
      </c>
      <c r="E30" s="48" t="s">
        <v>48</v>
      </c>
      <c r="F30" s="129">
        <f>ROUND(SUM(BE80:BE117), 2)</f>
        <v>0</v>
      </c>
      <c r="G30" s="41"/>
      <c r="H30" s="41"/>
      <c r="I30" s="130">
        <v>0.21</v>
      </c>
      <c r="J30" s="129">
        <f>ROUND(ROUND((SUM(BE80:BE117)), 2)*I30, 2)</f>
        <v>0</v>
      </c>
      <c r="K30" s="44"/>
    </row>
    <row r="31" spans="2:11" s="1" customFormat="1" ht="14.4" hidden="1" customHeight="1">
      <c r="B31" s="40"/>
      <c r="C31" s="41"/>
      <c r="D31" s="41"/>
      <c r="E31" s="48" t="s">
        <v>49</v>
      </c>
      <c r="F31" s="129">
        <f>ROUND(SUM(BF80:BF117), 2)</f>
        <v>0</v>
      </c>
      <c r="G31" s="41"/>
      <c r="H31" s="41"/>
      <c r="I31" s="130">
        <v>0.15</v>
      </c>
      <c r="J31" s="129">
        <f>ROUND(ROUND((SUM(BF80:BF117)), 2)*I31, 2)</f>
        <v>0</v>
      </c>
      <c r="K31" s="44"/>
    </row>
    <row r="32" spans="2:11" s="1" customFormat="1" ht="14.4" customHeight="1">
      <c r="B32" s="40"/>
      <c r="C32" s="41"/>
      <c r="D32" s="48" t="s">
        <v>47</v>
      </c>
      <c r="E32" s="48" t="s">
        <v>50</v>
      </c>
      <c r="F32" s="129">
        <f>ROUND(SUM(BG80:BG117), 2)</f>
        <v>0</v>
      </c>
      <c r="G32" s="41"/>
      <c r="H32" s="41"/>
      <c r="I32" s="130">
        <v>0.21</v>
      </c>
      <c r="J32" s="129">
        <v>0</v>
      </c>
      <c r="K32" s="44"/>
    </row>
    <row r="33" spans="2:11" s="1" customFormat="1" ht="14.4" customHeight="1">
      <c r="B33" s="40"/>
      <c r="C33" s="41"/>
      <c r="D33" s="41"/>
      <c r="E33" s="48" t="s">
        <v>51</v>
      </c>
      <c r="F33" s="129">
        <f>ROUND(SUM(BH80:BH117), 2)</f>
        <v>0</v>
      </c>
      <c r="G33" s="41"/>
      <c r="H33" s="41"/>
      <c r="I33" s="130">
        <v>0.15</v>
      </c>
      <c r="J33" s="129">
        <v>0</v>
      </c>
      <c r="K33" s="44"/>
    </row>
    <row r="34" spans="2:11" s="1" customFormat="1" ht="14.4" hidden="1" customHeight="1">
      <c r="B34" s="40"/>
      <c r="C34" s="41"/>
      <c r="D34" s="41"/>
      <c r="E34" s="48" t="s">
        <v>52</v>
      </c>
      <c r="F34" s="129">
        <f>ROUND(SUM(BI80:BI117),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53</v>
      </c>
      <c r="E36" s="78"/>
      <c r="F36" s="78"/>
      <c r="G36" s="133" t="s">
        <v>54</v>
      </c>
      <c r="H36" s="134" t="s">
        <v>55</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99</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22.5" customHeight="1">
      <c r="B45" s="40"/>
      <c r="C45" s="41"/>
      <c r="D45" s="41"/>
      <c r="E45" s="380" t="str">
        <f>E7</f>
        <v>VD Veletov, oprava dilatačních spar</v>
      </c>
      <c r="F45" s="381"/>
      <c r="G45" s="381"/>
      <c r="H45" s="381"/>
      <c r="I45" s="117"/>
      <c r="J45" s="41"/>
      <c r="K45" s="44"/>
    </row>
    <row r="46" spans="2:11" s="1" customFormat="1" ht="14.4" customHeight="1">
      <c r="B46" s="40"/>
      <c r="C46" s="36" t="s">
        <v>97</v>
      </c>
      <c r="D46" s="41"/>
      <c r="E46" s="41"/>
      <c r="F46" s="41"/>
      <c r="G46" s="41"/>
      <c r="H46" s="41"/>
      <c r="I46" s="117"/>
      <c r="J46" s="41"/>
      <c r="K46" s="44"/>
    </row>
    <row r="47" spans="2:11" s="1" customFormat="1" ht="23.25" customHeight="1">
      <c r="B47" s="40"/>
      <c r="C47" s="41"/>
      <c r="D47" s="41"/>
      <c r="E47" s="382" t="str">
        <f>E9</f>
        <v>VON.01 - Vedlejší a ostatní náklady</v>
      </c>
      <c r="F47" s="383"/>
      <c r="G47" s="383"/>
      <c r="H47" s="383"/>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26</v>
      </c>
      <c r="D49" s="41"/>
      <c r="E49" s="41"/>
      <c r="F49" s="34" t="str">
        <f>F12</f>
        <v>Veletov</v>
      </c>
      <c r="G49" s="41"/>
      <c r="H49" s="41"/>
      <c r="I49" s="118" t="s">
        <v>28</v>
      </c>
      <c r="J49" s="119" t="str">
        <f>IF(J12="","",J12)</f>
        <v>25.11.2016</v>
      </c>
      <c r="K49" s="44"/>
    </row>
    <row r="50" spans="2:47" s="1" customFormat="1" ht="6.9" customHeight="1">
      <c r="B50" s="40"/>
      <c r="C50" s="41"/>
      <c r="D50" s="41"/>
      <c r="E50" s="41"/>
      <c r="F50" s="41"/>
      <c r="G50" s="41"/>
      <c r="H50" s="41"/>
      <c r="I50" s="117"/>
      <c r="J50" s="41"/>
      <c r="K50" s="44"/>
    </row>
    <row r="51" spans="2:47" s="1" customFormat="1" ht="13.2">
      <c r="B51" s="40"/>
      <c r="C51" s="36" t="s">
        <v>32</v>
      </c>
      <c r="D51" s="41"/>
      <c r="E51" s="41"/>
      <c r="F51" s="34" t="str">
        <f>E15</f>
        <v>Povodí Labe, státní podnik, OIČ, Hradec Králové</v>
      </c>
      <c r="G51" s="41"/>
      <c r="H51" s="41"/>
      <c r="I51" s="118" t="s">
        <v>39</v>
      </c>
      <c r="J51" s="34" t="str">
        <f>E21</f>
        <v>Povodí Labe, státní podnik, OIČ, Hradec Králové</v>
      </c>
      <c r="K51" s="44"/>
    </row>
    <row r="52" spans="2:47" s="1" customFormat="1" ht="14.4" customHeight="1">
      <c r="B52" s="40"/>
      <c r="C52" s="36" t="s">
        <v>37</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J80</f>
        <v>0</v>
      </c>
      <c r="K56" s="44"/>
      <c r="AU56" s="23" t="s">
        <v>103</v>
      </c>
    </row>
    <row r="57" spans="2:47" s="7" customFormat="1" ht="24.9" customHeight="1">
      <c r="B57" s="148"/>
      <c r="C57" s="149"/>
      <c r="D57" s="150" t="s">
        <v>336</v>
      </c>
      <c r="E57" s="151"/>
      <c r="F57" s="151"/>
      <c r="G57" s="151"/>
      <c r="H57" s="151"/>
      <c r="I57" s="152"/>
      <c r="J57" s="153">
        <f>J81</f>
        <v>0</v>
      </c>
      <c r="K57" s="154"/>
    </row>
    <row r="58" spans="2:47" s="8" customFormat="1" ht="19.95" customHeight="1">
      <c r="B58" s="155"/>
      <c r="C58" s="156"/>
      <c r="D58" s="157" t="s">
        <v>337</v>
      </c>
      <c r="E58" s="158"/>
      <c r="F58" s="158"/>
      <c r="G58" s="158"/>
      <c r="H58" s="158"/>
      <c r="I58" s="159"/>
      <c r="J58" s="160">
        <f>J82</f>
        <v>0</v>
      </c>
      <c r="K58" s="161"/>
    </row>
    <row r="59" spans="2:47" s="8" customFormat="1" ht="19.95" customHeight="1">
      <c r="B59" s="155"/>
      <c r="C59" s="156"/>
      <c r="D59" s="157" t="s">
        <v>338</v>
      </c>
      <c r="E59" s="158"/>
      <c r="F59" s="158"/>
      <c r="G59" s="158"/>
      <c r="H59" s="158"/>
      <c r="I59" s="159"/>
      <c r="J59" s="160">
        <f>J94</f>
        <v>0</v>
      </c>
      <c r="K59" s="161"/>
    </row>
    <row r="60" spans="2:47" s="8" customFormat="1" ht="19.95" customHeight="1">
      <c r="B60" s="155"/>
      <c r="C60" s="156"/>
      <c r="D60" s="157" t="s">
        <v>339</v>
      </c>
      <c r="E60" s="158"/>
      <c r="F60" s="158"/>
      <c r="G60" s="158"/>
      <c r="H60" s="158"/>
      <c r="I60" s="159"/>
      <c r="J60" s="160">
        <f>J98</f>
        <v>0</v>
      </c>
      <c r="K60" s="161"/>
    </row>
    <row r="61" spans="2:47" s="1" customFormat="1" ht="21.75" customHeight="1">
      <c r="B61" s="40"/>
      <c r="C61" s="41"/>
      <c r="D61" s="41"/>
      <c r="E61" s="41"/>
      <c r="F61" s="41"/>
      <c r="G61" s="41"/>
      <c r="H61" s="41"/>
      <c r="I61" s="117"/>
      <c r="J61" s="41"/>
      <c r="K61" s="44"/>
    </row>
    <row r="62" spans="2:47" s="1" customFormat="1" ht="6.9" customHeight="1">
      <c r="B62" s="55"/>
      <c r="C62" s="56"/>
      <c r="D62" s="56"/>
      <c r="E62" s="56"/>
      <c r="F62" s="56"/>
      <c r="G62" s="56"/>
      <c r="H62" s="56"/>
      <c r="I62" s="138"/>
      <c r="J62" s="56"/>
      <c r="K62" s="57"/>
    </row>
    <row r="66" spans="2:63" s="1" customFormat="1" ht="6.9" customHeight="1">
      <c r="B66" s="58"/>
      <c r="C66" s="59"/>
      <c r="D66" s="59"/>
      <c r="E66" s="59"/>
      <c r="F66" s="59"/>
      <c r="G66" s="59"/>
      <c r="H66" s="59"/>
      <c r="I66" s="141"/>
      <c r="J66" s="59"/>
      <c r="K66" s="59"/>
      <c r="L66" s="60"/>
    </row>
    <row r="67" spans="2:63" s="1" customFormat="1" ht="36.9" customHeight="1">
      <c r="B67" s="40"/>
      <c r="C67" s="61" t="s">
        <v>115</v>
      </c>
      <c r="D67" s="62"/>
      <c r="E67" s="62"/>
      <c r="F67" s="62"/>
      <c r="G67" s="62"/>
      <c r="H67" s="62"/>
      <c r="I67" s="162"/>
      <c r="J67" s="62"/>
      <c r="K67" s="62"/>
      <c r="L67" s="60"/>
    </row>
    <row r="68" spans="2:63" s="1" customFormat="1" ht="6.9" customHeight="1">
      <c r="B68" s="40"/>
      <c r="C68" s="62"/>
      <c r="D68" s="62"/>
      <c r="E68" s="62"/>
      <c r="F68" s="62"/>
      <c r="G68" s="62"/>
      <c r="H68" s="62"/>
      <c r="I68" s="162"/>
      <c r="J68" s="62"/>
      <c r="K68" s="62"/>
      <c r="L68" s="60"/>
    </row>
    <row r="69" spans="2:63" s="1" customFormat="1" ht="14.4" customHeight="1">
      <c r="B69" s="40"/>
      <c r="C69" s="64" t="s">
        <v>18</v>
      </c>
      <c r="D69" s="62"/>
      <c r="E69" s="62"/>
      <c r="F69" s="62"/>
      <c r="G69" s="62"/>
      <c r="H69" s="62"/>
      <c r="I69" s="162"/>
      <c r="J69" s="62"/>
      <c r="K69" s="62"/>
      <c r="L69" s="60"/>
    </row>
    <row r="70" spans="2:63" s="1" customFormat="1" ht="22.5" customHeight="1">
      <c r="B70" s="40"/>
      <c r="C70" s="62"/>
      <c r="D70" s="62"/>
      <c r="E70" s="384" t="str">
        <f>E7</f>
        <v>VD Veletov, oprava dilatačních spar</v>
      </c>
      <c r="F70" s="385"/>
      <c r="G70" s="385"/>
      <c r="H70" s="385"/>
      <c r="I70" s="162"/>
      <c r="J70" s="62"/>
      <c r="K70" s="62"/>
      <c r="L70" s="60"/>
    </row>
    <row r="71" spans="2:63" s="1" customFormat="1" ht="14.4" customHeight="1">
      <c r="B71" s="40"/>
      <c r="C71" s="64" t="s">
        <v>97</v>
      </c>
      <c r="D71" s="62"/>
      <c r="E71" s="62"/>
      <c r="F71" s="62"/>
      <c r="G71" s="62"/>
      <c r="H71" s="62"/>
      <c r="I71" s="162"/>
      <c r="J71" s="62"/>
      <c r="K71" s="62"/>
      <c r="L71" s="60"/>
    </row>
    <row r="72" spans="2:63" s="1" customFormat="1" ht="23.25" customHeight="1">
      <c r="B72" s="40"/>
      <c r="C72" s="62"/>
      <c r="D72" s="62"/>
      <c r="E72" s="360" t="str">
        <f>E9</f>
        <v>VON.01 - Vedlejší a ostatní náklady</v>
      </c>
      <c r="F72" s="386"/>
      <c r="G72" s="386"/>
      <c r="H72" s="386"/>
      <c r="I72" s="162"/>
      <c r="J72" s="62"/>
      <c r="K72" s="62"/>
      <c r="L72" s="60"/>
    </row>
    <row r="73" spans="2:63" s="1" customFormat="1" ht="6.9" customHeight="1">
      <c r="B73" s="40"/>
      <c r="C73" s="62"/>
      <c r="D73" s="62"/>
      <c r="E73" s="62"/>
      <c r="F73" s="62"/>
      <c r="G73" s="62"/>
      <c r="H73" s="62"/>
      <c r="I73" s="162"/>
      <c r="J73" s="62"/>
      <c r="K73" s="62"/>
      <c r="L73" s="60"/>
    </row>
    <row r="74" spans="2:63" s="1" customFormat="1" ht="18" customHeight="1">
      <c r="B74" s="40"/>
      <c r="C74" s="64" t="s">
        <v>26</v>
      </c>
      <c r="D74" s="62"/>
      <c r="E74" s="62"/>
      <c r="F74" s="163" t="str">
        <f>F12</f>
        <v>Veletov</v>
      </c>
      <c r="G74" s="62"/>
      <c r="H74" s="62"/>
      <c r="I74" s="164" t="s">
        <v>28</v>
      </c>
      <c r="J74" s="72" t="str">
        <f>IF(J12="","",J12)</f>
        <v>25.11.2016</v>
      </c>
      <c r="K74" s="62"/>
      <c r="L74" s="60"/>
    </row>
    <row r="75" spans="2:63" s="1" customFormat="1" ht="6.9" customHeight="1">
      <c r="B75" s="40"/>
      <c r="C75" s="62"/>
      <c r="D75" s="62"/>
      <c r="E75" s="62"/>
      <c r="F75" s="62"/>
      <c r="G75" s="62"/>
      <c r="H75" s="62"/>
      <c r="I75" s="162"/>
      <c r="J75" s="62"/>
      <c r="K75" s="62"/>
      <c r="L75" s="60"/>
    </row>
    <row r="76" spans="2:63" s="1" customFormat="1" ht="13.2">
      <c r="B76" s="40"/>
      <c r="C76" s="64" t="s">
        <v>32</v>
      </c>
      <c r="D76" s="62"/>
      <c r="E76" s="62"/>
      <c r="F76" s="163" t="str">
        <f>E15</f>
        <v>Povodí Labe, státní podnik, OIČ, Hradec Králové</v>
      </c>
      <c r="G76" s="62"/>
      <c r="H76" s="62"/>
      <c r="I76" s="164" t="s">
        <v>39</v>
      </c>
      <c r="J76" s="163" t="str">
        <f>E21</f>
        <v>Povodí Labe, státní podnik, OIČ, Hradec Králové</v>
      </c>
      <c r="K76" s="62"/>
      <c r="L76" s="60"/>
    </row>
    <row r="77" spans="2:63" s="1" customFormat="1" ht="14.4" customHeight="1">
      <c r="B77" s="40"/>
      <c r="C77" s="64" t="s">
        <v>37</v>
      </c>
      <c r="D77" s="62"/>
      <c r="E77" s="62"/>
      <c r="F77" s="163" t="str">
        <f>IF(E18="","",E18)</f>
        <v/>
      </c>
      <c r="G77" s="62"/>
      <c r="H77" s="62"/>
      <c r="I77" s="162"/>
      <c r="J77" s="62"/>
      <c r="K77" s="62"/>
      <c r="L77" s="60"/>
    </row>
    <row r="78" spans="2:63" s="1" customFormat="1" ht="10.35" customHeight="1">
      <c r="B78" s="40"/>
      <c r="C78" s="62"/>
      <c r="D78" s="62"/>
      <c r="E78" s="62"/>
      <c r="F78" s="62"/>
      <c r="G78" s="62"/>
      <c r="H78" s="62"/>
      <c r="I78" s="162"/>
      <c r="J78" s="62"/>
      <c r="K78" s="62"/>
      <c r="L78" s="60"/>
    </row>
    <row r="79" spans="2:63" s="9" customFormat="1" ht="29.25" customHeight="1">
      <c r="B79" s="165"/>
      <c r="C79" s="166" t="s">
        <v>116</v>
      </c>
      <c r="D79" s="167" t="s">
        <v>62</v>
      </c>
      <c r="E79" s="167" t="s">
        <v>58</v>
      </c>
      <c r="F79" s="167" t="s">
        <v>117</v>
      </c>
      <c r="G79" s="167" t="s">
        <v>118</v>
      </c>
      <c r="H79" s="167" t="s">
        <v>119</v>
      </c>
      <c r="I79" s="168" t="s">
        <v>120</v>
      </c>
      <c r="J79" s="167" t="s">
        <v>101</v>
      </c>
      <c r="K79" s="169" t="s">
        <v>121</v>
      </c>
      <c r="L79" s="170"/>
      <c r="M79" s="80" t="s">
        <v>122</v>
      </c>
      <c r="N79" s="81" t="s">
        <v>47</v>
      </c>
      <c r="O79" s="81" t="s">
        <v>123</v>
      </c>
      <c r="P79" s="81" t="s">
        <v>124</v>
      </c>
      <c r="Q79" s="81" t="s">
        <v>125</v>
      </c>
      <c r="R79" s="81" t="s">
        <v>126</v>
      </c>
      <c r="S79" s="81" t="s">
        <v>127</v>
      </c>
      <c r="T79" s="82" t="s">
        <v>128</v>
      </c>
    </row>
    <row r="80" spans="2:63" s="1" customFormat="1" ht="29.25" customHeight="1">
      <c r="B80" s="40"/>
      <c r="C80" s="86" t="s">
        <v>102</v>
      </c>
      <c r="D80" s="62"/>
      <c r="E80" s="62"/>
      <c r="F80" s="62"/>
      <c r="G80" s="62"/>
      <c r="H80" s="62"/>
      <c r="I80" s="162"/>
      <c r="J80" s="171">
        <f>BK80</f>
        <v>0</v>
      </c>
      <c r="K80" s="62"/>
      <c r="L80" s="60"/>
      <c r="M80" s="83"/>
      <c r="N80" s="84"/>
      <c r="O80" s="84"/>
      <c r="P80" s="172">
        <f>P81</f>
        <v>0</v>
      </c>
      <c r="Q80" s="84"/>
      <c r="R80" s="172">
        <f>R81</f>
        <v>0</v>
      </c>
      <c r="S80" s="84"/>
      <c r="T80" s="173">
        <f>T81</f>
        <v>0</v>
      </c>
      <c r="AT80" s="23" t="s">
        <v>76</v>
      </c>
      <c r="AU80" s="23" t="s">
        <v>103</v>
      </c>
      <c r="BK80" s="174">
        <f>BK81</f>
        <v>0</v>
      </c>
    </row>
    <row r="81" spans="2:65" s="10" customFormat="1" ht="37.35" customHeight="1">
      <c r="B81" s="175"/>
      <c r="C81" s="176"/>
      <c r="D81" s="177" t="s">
        <v>76</v>
      </c>
      <c r="E81" s="178" t="s">
        <v>340</v>
      </c>
      <c r="F81" s="178" t="s">
        <v>341</v>
      </c>
      <c r="G81" s="176"/>
      <c r="H81" s="176"/>
      <c r="I81" s="179"/>
      <c r="J81" s="180">
        <f>BK81</f>
        <v>0</v>
      </c>
      <c r="K81" s="176"/>
      <c r="L81" s="181"/>
      <c r="M81" s="182"/>
      <c r="N81" s="183"/>
      <c r="O81" s="183"/>
      <c r="P81" s="184">
        <f>P82+P94+P98</f>
        <v>0</v>
      </c>
      <c r="Q81" s="183"/>
      <c r="R81" s="184">
        <f>R82+R94+R98</f>
        <v>0</v>
      </c>
      <c r="S81" s="183"/>
      <c r="T81" s="185">
        <f>T82+T94+T98</f>
        <v>0</v>
      </c>
      <c r="AR81" s="186" t="s">
        <v>138</v>
      </c>
      <c r="AT81" s="187" t="s">
        <v>76</v>
      </c>
      <c r="AU81" s="187" t="s">
        <v>77</v>
      </c>
      <c r="AY81" s="186" t="s">
        <v>131</v>
      </c>
      <c r="BK81" s="188">
        <f>BK82+BK94+BK98</f>
        <v>0</v>
      </c>
    </row>
    <row r="82" spans="2:65" s="10" customFormat="1" ht="19.95" customHeight="1">
      <c r="B82" s="175"/>
      <c r="C82" s="176"/>
      <c r="D82" s="189" t="s">
        <v>76</v>
      </c>
      <c r="E82" s="190" t="s">
        <v>342</v>
      </c>
      <c r="F82" s="190" t="s">
        <v>343</v>
      </c>
      <c r="G82" s="176"/>
      <c r="H82" s="176"/>
      <c r="I82" s="179"/>
      <c r="J82" s="191">
        <f>BK82</f>
        <v>0</v>
      </c>
      <c r="K82" s="176"/>
      <c r="L82" s="181"/>
      <c r="M82" s="182"/>
      <c r="N82" s="183"/>
      <c r="O82" s="183"/>
      <c r="P82" s="184">
        <f>SUM(P83:P93)</f>
        <v>0</v>
      </c>
      <c r="Q82" s="183"/>
      <c r="R82" s="184">
        <f>SUM(R83:R93)</f>
        <v>0</v>
      </c>
      <c r="S82" s="183"/>
      <c r="T82" s="185">
        <f>SUM(T83:T93)</f>
        <v>0</v>
      </c>
      <c r="AR82" s="186" t="s">
        <v>138</v>
      </c>
      <c r="AT82" s="187" t="s">
        <v>76</v>
      </c>
      <c r="AU82" s="187" t="s">
        <v>25</v>
      </c>
      <c r="AY82" s="186" t="s">
        <v>131</v>
      </c>
      <c r="BK82" s="188">
        <f>SUM(BK83:BK93)</f>
        <v>0</v>
      </c>
    </row>
    <row r="83" spans="2:65" s="1" customFormat="1" ht="22.5" customHeight="1">
      <c r="B83" s="40"/>
      <c r="C83" s="192" t="s">
        <v>25</v>
      </c>
      <c r="D83" s="192" t="s">
        <v>133</v>
      </c>
      <c r="E83" s="193" t="s">
        <v>344</v>
      </c>
      <c r="F83" s="194" t="s">
        <v>345</v>
      </c>
      <c r="G83" s="195" t="s">
        <v>346</v>
      </c>
      <c r="H83" s="196">
        <v>1</v>
      </c>
      <c r="I83" s="197"/>
      <c r="J83" s="198">
        <f>ROUND(I83*H83,2)</f>
        <v>0</v>
      </c>
      <c r="K83" s="194" t="s">
        <v>34</v>
      </c>
      <c r="L83" s="60"/>
      <c r="M83" s="199" t="s">
        <v>34</v>
      </c>
      <c r="N83" s="200" t="s">
        <v>50</v>
      </c>
      <c r="O83" s="41"/>
      <c r="P83" s="201">
        <f>O83*H83</f>
        <v>0</v>
      </c>
      <c r="Q83" s="201">
        <v>0</v>
      </c>
      <c r="R83" s="201">
        <f>Q83*H83</f>
        <v>0</v>
      </c>
      <c r="S83" s="201">
        <v>0</v>
      </c>
      <c r="T83" s="202">
        <f>S83*H83</f>
        <v>0</v>
      </c>
      <c r="AR83" s="23" t="s">
        <v>347</v>
      </c>
      <c r="AT83" s="23" t="s">
        <v>133</v>
      </c>
      <c r="AU83" s="23" t="s">
        <v>86</v>
      </c>
      <c r="AY83" s="23" t="s">
        <v>131</v>
      </c>
      <c r="BE83" s="203">
        <f>IF(N83="základní",J83,0)</f>
        <v>0</v>
      </c>
      <c r="BF83" s="203">
        <f>IF(N83="snížená",J83,0)</f>
        <v>0</v>
      </c>
      <c r="BG83" s="203">
        <f>IF(N83="zákl. přenesená",J83,0)</f>
        <v>0</v>
      </c>
      <c r="BH83" s="203">
        <f>IF(N83="sníž. přenesená",J83,0)</f>
        <v>0</v>
      </c>
      <c r="BI83" s="203">
        <f>IF(N83="nulová",J83,0)</f>
        <v>0</v>
      </c>
      <c r="BJ83" s="23" t="s">
        <v>138</v>
      </c>
      <c r="BK83" s="203">
        <f>ROUND(I83*H83,2)</f>
        <v>0</v>
      </c>
      <c r="BL83" s="23" t="s">
        <v>347</v>
      </c>
      <c r="BM83" s="23" t="s">
        <v>348</v>
      </c>
    </row>
    <row r="84" spans="2:65" s="11" customFormat="1" ht="12">
      <c r="B84" s="207"/>
      <c r="C84" s="208"/>
      <c r="D84" s="204" t="s">
        <v>142</v>
      </c>
      <c r="E84" s="209" t="s">
        <v>34</v>
      </c>
      <c r="F84" s="210" t="s">
        <v>349</v>
      </c>
      <c r="G84" s="208"/>
      <c r="H84" s="211" t="s">
        <v>34</v>
      </c>
      <c r="I84" s="212"/>
      <c r="J84" s="208"/>
      <c r="K84" s="208"/>
      <c r="L84" s="213"/>
      <c r="M84" s="214"/>
      <c r="N84" s="215"/>
      <c r="O84" s="215"/>
      <c r="P84" s="215"/>
      <c r="Q84" s="215"/>
      <c r="R84" s="215"/>
      <c r="S84" s="215"/>
      <c r="T84" s="216"/>
      <c r="AT84" s="217" t="s">
        <v>142</v>
      </c>
      <c r="AU84" s="217" t="s">
        <v>86</v>
      </c>
      <c r="AV84" s="11" t="s">
        <v>25</v>
      </c>
      <c r="AW84" s="11" t="s">
        <v>40</v>
      </c>
      <c r="AX84" s="11" t="s">
        <v>77</v>
      </c>
      <c r="AY84" s="217" t="s">
        <v>131</v>
      </c>
    </row>
    <row r="85" spans="2:65" s="11" customFormat="1" ht="12">
      <c r="B85" s="207"/>
      <c r="C85" s="208"/>
      <c r="D85" s="204" t="s">
        <v>142</v>
      </c>
      <c r="E85" s="209" t="s">
        <v>34</v>
      </c>
      <c r="F85" s="210" t="s">
        <v>350</v>
      </c>
      <c r="G85" s="208"/>
      <c r="H85" s="211" t="s">
        <v>34</v>
      </c>
      <c r="I85" s="212"/>
      <c r="J85" s="208"/>
      <c r="K85" s="208"/>
      <c r="L85" s="213"/>
      <c r="M85" s="214"/>
      <c r="N85" s="215"/>
      <c r="O85" s="215"/>
      <c r="P85" s="215"/>
      <c r="Q85" s="215"/>
      <c r="R85" s="215"/>
      <c r="S85" s="215"/>
      <c r="T85" s="216"/>
      <c r="AT85" s="217" t="s">
        <v>142</v>
      </c>
      <c r="AU85" s="217" t="s">
        <v>86</v>
      </c>
      <c r="AV85" s="11" t="s">
        <v>25</v>
      </c>
      <c r="AW85" s="11" t="s">
        <v>40</v>
      </c>
      <c r="AX85" s="11" t="s">
        <v>77</v>
      </c>
      <c r="AY85" s="217" t="s">
        <v>131</v>
      </c>
    </row>
    <row r="86" spans="2:65" s="11" customFormat="1" ht="12">
      <c r="B86" s="207"/>
      <c r="C86" s="208"/>
      <c r="D86" s="204" t="s">
        <v>142</v>
      </c>
      <c r="E86" s="209" t="s">
        <v>34</v>
      </c>
      <c r="F86" s="210" t="s">
        <v>351</v>
      </c>
      <c r="G86" s="208"/>
      <c r="H86" s="211" t="s">
        <v>34</v>
      </c>
      <c r="I86" s="212"/>
      <c r="J86" s="208"/>
      <c r="K86" s="208"/>
      <c r="L86" s="213"/>
      <c r="M86" s="214"/>
      <c r="N86" s="215"/>
      <c r="O86" s="215"/>
      <c r="P86" s="215"/>
      <c r="Q86" s="215"/>
      <c r="R86" s="215"/>
      <c r="S86" s="215"/>
      <c r="T86" s="216"/>
      <c r="AT86" s="217" t="s">
        <v>142</v>
      </c>
      <c r="AU86" s="217" t="s">
        <v>86</v>
      </c>
      <c r="AV86" s="11" t="s">
        <v>25</v>
      </c>
      <c r="AW86" s="11" t="s">
        <v>40</v>
      </c>
      <c r="AX86" s="11" t="s">
        <v>77</v>
      </c>
      <c r="AY86" s="217" t="s">
        <v>131</v>
      </c>
    </row>
    <row r="87" spans="2:65" s="11" customFormat="1" ht="12">
      <c r="B87" s="207"/>
      <c r="C87" s="208"/>
      <c r="D87" s="204" t="s">
        <v>142</v>
      </c>
      <c r="E87" s="209" t="s">
        <v>34</v>
      </c>
      <c r="F87" s="210" t="s">
        <v>352</v>
      </c>
      <c r="G87" s="208"/>
      <c r="H87" s="211" t="s">
        <v>34</v>
      </c>
      <c r="I87" s="212"/>
      <c r="J87" s="208"/>
      <c r="K87" s="208"/>
      <c r="L87" s="213"/>
      <c r="M87" s="214"/>
      <c r="N87" s="215"/>
      <c r="O87" s="215"/>
      <c r="P87" s="215"/>
      <c r="Q87" s="215"/>
      <c r="R87" s="215"/>
      <c r="S87" s="215"/>
      <c r="T87" s="216"/>
      <c r="AT87" s="217" t="s">
        <v>142</v>
      </c>
      <c r="AU87" s="217" t="s">
        <v>86</v>
      </c>
      <c r="AV87" s="11" t="s">
        <v>25</v>
      </c>
      <c r="AW87" s="11" t="s">
        <v>40</v>
      </c>
      <c r="AX87" s="11" t="s">
        <v>77</v>
      </c>
      <c r="AY87" s="217" t="s">
        <v>131</v>
      </c>
    </row>
    <row r="88" spans="2:65" s="11" customFormat="1" ht="24">
      <c r="B88" s="207"/>
      <c r="C88" s="208"/>
      <c r="D88" s="204" t="s">
        <v>142</v>
      </c>
      <c r="E88" s="209" t="s">
        <v>34</v>
      </c>
      <c r="F88" s="210" t="s">
        <v>353</v>
      </c>
      <c r="G88" s="208"/>
      <c r="H88" s="211" t="s">
        <v>34</v>
      </c>
      <c r="I88" s="212"/>
      <c r="J88" s="208"/>
      <c r="K88" s="208"/>
      <c r="L88" s="213"/>
      <c r="M88" s="214"/>
      <c r="N88" s="215"/>
      <c r="O88" s="215"/>
      <c r="P88" s="215"/>
      <c r="Q88" s="215"/>
      <c r="R88" s="215"/>
      <c r="S88" s="215"/>
      <c r="T88" s="216"/>
      <c r="AT88" s="217" t="s">
        <v>142</v>
      </c>
      <c r="AU88" s="217" t="s">
        <v>86</v>
      </c>
      <c r="AV88" s="11" t="s">
        <v>25</v>
      </c>
      <c r="AW88" s="11" t="s">
        <v>40</v>
      </c>
      <c r="AX88" s="11" t="s">
        <v>77</v>
      </c>
      <c r="AY88" s="217" t="s">
        <v>131</v>
      </c>
    </row>
    <row r="89" spans="2:65" s="12" customFormat="1" ht="12">
      <c r="B89" s="218"/>
      <c r="C89" s="219"/>
      <c r="D89" s="220" t="s">
        <v>142</v>
      </c>
      <c r="E89" s="221" t="s">
        <v>34</v>
      </c>
      <c r="F89" s="222" t="s">
        <v>25</v>
      </c>
      <c r="G89" s="219"/>
      <c r="H89" s="223">
        <v>1</v>
      </c>
      <c r="I89" s="224"/>
      <c r="J89" s="219"/>
      <c r="K89" s="219"/>
      <c r="L89" s="225"/>
      <c r="M89" s="226"/>
      <c r="N89" s="227"/>
      <c r="O89" s="227"/>
      <c r="P89" s="227"/>
      <c r="Q89" s="227"/>
      <c r="R89" s="227"/>
      <c r="S89" s="227"/>
      <c r="T89" s="228"/>
      <c r="AT89" s="229" t="s">
        <v>142</v>
      </c>
      <c r="AU89" s="229" t="s">
        <v>86</v>
      </c>
      <c r="AV89" s="12" t="s">
        <v>86</v>
      </c>
      <c r="AW89" s="12" t="s">
        <v>40</v>
      </c>
      <c r="AX89" s="12" t="s">
        <v>25</v>
      </c>
      <c r="AY89" s="229" t="s">
        <v>131</v>
      </c>
    </row>
    <row r="90" spans="2:65" s="1" customFormat="1" ht="22.5" customHeight="1">
      <c r="B90" s="40"/>
      <c r="C90" s="192" t="s">
        <v>86</v>
      </c>
      <c r="D90" s="192" t="s">
        <v>133</v>
      </c>
      <c r="E90" s="193" t="s">
        <v>354</v>
      </c>
      <c r="F90" s="194" t="s">
        <v>355</v>
      </c>
      <c r="G90" s="195" t="s">
        <v>346</v>
      </c>
      <c r="H90" s="196">
        <v>1</v>
      </c>
      <c r="I90" s="197"/>
      <c r="J90" s="198">
        <f>ROUND(I90*H90,2)</f>
        <v>0</v>
      </c>
      <c r="K90" s="194" t="s">
        <v>34</v>
      </c>
      <c r="L90" s="60"/>
      <c r="M90" s="199" t="s">
        <v>34</v>
      </c>
      <c r="N90" s="200" t="s">
        <v>50</v>
      </c>
      <c r="O90" s="41"/>
      <c r="P90" s="201">
        <f>O90*H90</f>
        <v>0</v>
      </c>
      <c r="Q90" s="201">
        <v>0</v>
      </c>
      <c r="R90" s="201">
        <f>Q90*H90</f>
        <v>0</v>
      </c>
      <c r="S90" s="201">
        <v>0</v>
      </c>
      <c r="T90" s="202">
        <f>S90*H90</f>
        <v>0</v>
      </c>
      <c r="AR90" s="23" t="s">
        <v>347</v>
      </c>
      <c r="AT90" s="23" t="s">
        <v>133</v>
      </c>
      <c r="AU90" s="23" t="s">
        <v>86</v>
      </c>
      <c r="AY90" s="23" t="s">
        <v>131</v>
      </c>
      <c r="BE90" s="203">
        <f>IF(N90="základní",J90,0)</f>
        <v>0</v>
      </c>
      <c r="BF90" s="203">
        <f>IF(N90="snížená",J90,0)</f>
        <v>0</v>
      </c>
      <c r="BG90" s="203">
        <f>IF(N90="zákl. přenesená",J90,0)</f>
        <v>0</v>
      </c>
      <c r="BH90" s="203">
        <f>IF(N90="sníž. přenesená",J90,0)</f>
        <v>0</v>
      </c>
      <c r="BI90" s="203">
        <f>IF(N90="nulová",J90,0)</f>
        <v>0</v>
      </c>
      <c r="BJ90" s="23" t="s">
        <v>138</v>
      </c>
      <c r="BK90" s="203">
        <f>ROUND(I90*H90,2)</f>
        <v>0</v>
      </c>
      <c r="BL90" s="23" t="s">
        <v>347</v>
      </c>
      <c r="BM90" s="23" t="s">
        <v>356</v>
      </c>
    </row>
    <row r="91" spans="2:65" s="11" customFormat="1" ht="12">
      <c r="B91" s="207"/>
      <c r="C91" s="208"/>
      <c r="D91" s="204" t="s">
        <v>142</v>
      </c>
      <c r="E91" s="209" t="s">
        <v>34</v>
      </c>
      <c r="F91" s="210" t="s">
        <v>349</v>
      </c>
      <c r="G91" s="208"/>
      <c r="H91" s="211" t="s">
        <v>34</v>
      </c>
      <c r="I91" s="212"/>
      <c r="J91" s="208"/>
      <c r="K91" s="208"/>
      <c r="L91" s="213"/>
      <c r="M91" s="214"/>
      <c r="N91" s="215"/>
      <c r="O91" s="215"/>
      <c r="P91" s="215"/>
      <c r="Q91" s="215"/>
      <c r="R91" s="215"/>
      <c r="S91" s="215"/>
      <c r="T91" s="216"/>
      <c r="AT91" s="217" t="s">
        <v>142</v>
      </c>
      <c r="AU91" s="217" t="s">
        <v>86</v>
      </c>
      <c r="AV91" s="11" t="s">
        <v>25</v>
      </c>
      <c r="AW91" s="11" t="s">
        <v>40</v>
      </c>
      <c r="AX91" s="11" t="s">
        <v>77</v>
      </c>
      <c r="AY91" s="217" t="s">
        <v>131</v>
      </c>
    </row>
    <row r="92" spans="2:65" s="11" customFormat="1" ht="24">
      <c r="B92" s="207"/>
      <c r="C92" s="208"/>
      <c r="D92" s="204" t="s">
        <v>142</v>
      </c>
      <c r="E92" s="209" t="s">
        <v>34</v>
      </c>
      <c r="F92" s="210" t="s">
        <v>357</v>
      </c>
      <c r="G92" s="208"/>
      <c r="H92" s="211" t="s">
        <v>34</v>
      </c>
      <c r="I92" s="212"/>
      <c r="J92" s="208"/>
      <c r="K92" s="208"/>
      <c r="L92" s="213"/>
      <c r="M92" s="214"/>
      <c r="N92" s="215"/>
      <c r="O92" s="215"/>
      <c r="P92" s="215"/>
      <c r="Q92" s="215"/>
      <c r="R92" s="215"/>
      <c r="S92" s="215"/>
      <c r="T92" s="216"/>
      <c r="AT92" s="217" t="s">
        <v>142</v>
      </c>
      <c r="AU92" s="217" t="s">
        <v>86</v>
      </c>
      <c r="AV92" s="11" t="s">
        <v>25</v>
      </c>
      <c r="AW92" s="11" t="s">
        <v>40</v>
      </c>
      <c r="AX92" s="11" t="s">
        <v>77</v>
      </c>
      <c r="AY92" s="217" t="s">
        <v>131</v>
      </c>
    </row>
    <row r="93" spans="2:65" s="12" customFormat="1" ht="12">
      <c r="B93" s="218"/>
      <c r="C93" s="219"/>
      <c r="D93" s="204" t="s">
        <v>142</v>
      </c>
      <c r="E93" s="230" t="s">
        <v>34</v>
      </c>
      <c r="F93" s="231" t="s">
        <v>25</v>
      </c>
      <c r="G93" s="219"/>
      <c r="H93" s="232">
        <v>1</v>
      </c>
      <c r="I93" s="224"/>
      <c r="J93" s="219"/>
      <c r="K93" s="219"/>
      <c r="L93" s="225"/>
      <c r="M93" s="226"/>
      <c r="N93" s="227"/>
      <c r="O93" s="227"/>
      <c r="P93" s="227"/>
      <c r="Q93" s="227"/>
      <c r="R93" s="227"/>
      <c r="S93" s="227"/>
      <c r="T93" s="228"/>
      <c r="AT93" s="229" t="s">
        <v>142</v>
      </c>
      <c r="AU93" s="229" t="s">
        <v>86</v>
      </c>
      <c r="AV93" s="12" t="s">
        <v>86</v>
      </c>
      <c r="AW93" s="12" t="s">
        <v>40</v>
      </c>
      <c r="AX93" s="12" t="s">
        <v>25</v>
      </c>
      <c r="AY93" s="229" t="s">
        <v>131</v>
      </c>
    </row>
    <row r="94" spans="2:65" s="10" customFormat="1" ht="29.85" customHeight="1">
      <c r="B94" s="175"/>
      <c r="C94" s="176"/>
      <c r="D94" s="189" t="s">
        <v>76</v>
      </c>
      <c r="E94" s="190" t="s">
        <v>358</v>
      </c>
      <c r="F94" s="190" t="s">
        <v>359</v>
      </c>
      <c r="G94" s="176"/>
      <c r="H94" s="176"/>
      <c r="I94" s="179"/>
      <c r="J94" s="191">
        <f>BK94</f>
        <v>0</v>
      </c>
      <c r="K94" s="176"/>
      <c r="L94" s="181"/>
      <c r="M94" s="182"/>
      <c r="N94" s="183"/>
      <c r="O94" s="183"/>
      <c r="P94" s="184">
        <f>SUM(P95:P97)</f>
        <v>0</v>
      </c>
      <c r="Q94" s="183"/>
      <c r="R94" s="184">
        <f>SUM(R95:R97)</f>
        <v>0</v>
      </c>
      <c r="S94" s="183"/>
      <c r="T94" s="185">
        <f>SUM(T95:T97)</f>
        <v>0</v>
      </c>
      <c r="AR94" s="186" t="s">
        <v>138</v>
      </c>
      <c r="AT94" s="187" t="s">
        <v>76</v>
      </c>
      <c r="AU94" s="187" t="s">
        <v>25</v>
      </c>
      <c r="AY94" s="186" t="s">
        <v>131</v>
      </c>
      <c r="BK94" s="188">
        <f>SUM(BK95:BK97)</f>
        <v>0</v>
      </c>
    </row>
    <row r="95" spans="2:65" s="1" customFormat="1" ht="22.5" customHeight="1">
      <c r="B95" s="40"/>
      <c r="C95" s="192" t="s">
        <v>151</v>
      </c>
      <c r="D95" s="192" t="s">
        <v>133</v>
      </c>
      <c r="E95" s="193" t="s">
        <v>360</v>
      </c>
      <c r="F95" s="194" t="s">
        <v>361</v>
      </c>
      <c r="G95" s="195" t="s">
        <v>346</v>
      </c>
      <c r="H95" s="196">
        <v>1</v>
      </c>
      <c r="I95" s="197"/>
      <c r="J95" s="198">
        <f>ROUND(I95*H95,2)</f>
        <v>0</v>
      </c>
      <c r="K95" s="194" t="s">
        <v>34</v>
      </c>
      <c r="L95" s="60"/>
      <c r="M95" s="199" t="s">
        <v>34</v>
      </c>
      <c r="N95" s="200" t="s">
        <v>50</v>
      </c>
      <c r="O95" s="41"/>
      <c r="P95" s="201">
        <f>O95*H95</f>
        <v>0</v>
      </c>
      <c r="Q95" s="201">
        <v>0</v>
      </c>
      <c r="R95" s="201">
        <f>Q95*H95</f>
        <v>0</v>
      </c>
      <c r="S95" s="201">
        <v>0</v>
      </c>
      <c r="T95" s="202">
        <f>S95*H95</f>
        <v>0</v>
      </c>
      <c r="AR95" s="23" t="s">
        <v>347</v>
      </c>
      <c r="AT95" s="23" t="s">
        <v>133</v>
      </c>
      <c r="AU95" s="23" t="s">
        <v>86</v>
      </c>
      <c r="AY95" s="23" t="s">
        <v>131</v>
      </c>
      <c r="BE95" s="203">
        <f>IF(N95="základní",J95,0)</f>
        <v>0</v>
      </c>
      <c r="BF95" s="203">
        <f>IF(N95="snížená",J95,0)</f>
        <v>0</v>
      </c>
      <c r="BG95" s="203">
        <f>IF(N95="zákl. přenesená",J95,0)</f>
        <v>0</v>
      </c>
      <c r="BH95" s="203">
        <f>IF(N95="sníž. přenesená",J95,0)</f>
        <v>0</v>
      </c>
      <c r="BI95" s="203">
        <f>IF(N95="nulová",J95,0)</f>
        <v>0</v>
      </c>
      <c r="BJ95" s="23" t="s">
        <v>138</v>
      </c>
      <c r="BK95" s="203">
        <f>ROUND(I95*H95,2)</f>
        <v>0</v>
      </c>
      <c r="BL95" s="23" t="s">
        <v>347</v>
      </c>
      <c r="BM95" s="23" t="s">
        <v>362</v>
      </c>
    </row>
    <row r="96" spans="2:65" s="11" customFormat="1" ht="12">
      <c r="B96" s="207"/>
      <c r="C96" s="208"/>
      <c r="D96" s="204" t="s">
        <v>142</v>
      </c>
      <c r="E96" s="209" t="s">
        <v>34</v>
      </c>
      <c r="F96" s="210" t="s">
        <v>363</v>
      </c>
      <c r="G96" s="208"/>
      <c r="H96" s="211" t="s">
        <v>34</v>
      </c>
      <c r="I96" s="212"/>
      <c r="J96" s="208"/>
      <c r="K96" s="208"/>
      <c r="L96" s="213"/>
      <c r="M96" s="214"/>
      <c r="N96" s="215"/>
      <c r="O96" s="215"/>
      <c r="P96" s="215"/>
      <c r="Q96" s="215"/>
      <c r="R96" s="215"/>
      <c r="S96" s="215"/>
      <c r="T96" s="216"/>
      <c r="AT96" s="217" t="s">
        <v>142</v>
      </c>
      <c r="AU96" s="217" t="s">
        <v>86</v>
      </c>
      <c r="AV96" s="11" t="s">
        <v>25</v>
      </c>
      <c r="AW96" s="11" t="s">
        <v>40</v>
      </c>
      <c r="AX96" s="11" t="s">
        <v>77</v>
      </c>
      <c r="AY96" s="217" t="s">
        <v>131</v>
      </c>
    </row>
    <row r="97" spans="2:65" s="12" customFormat="1" ht="12">
      <c r="B97" s="218"/>
      <c r="C97" s="219"/>
      <c r="D97" s="204" t="s">
        <v>142</v>
      </c>
      <c r="E97" s="230" t="s">
        <v>34</v>
      </c>
      <c r="F97" s="231" t="s">
        <v>25</v>
      </c>
      <c r="G97" s="219"/>
      <c r="H97" s="232">
        <v>1</v>
      </c>
      <c r="I97" s="224"/>
      <c r="J97" s="219"/>
      <c r="K97" s="219"/>
      <c r="L97" s="225"/>
      <c r="M97" s="226"/>
      <c r="N97" s="227"/>
      <c r="O97" s="227"/>
      <c r="P97" s="227"/>
      <c r="Q97" s="227"/>
      <c r="R97" s="227"/>
      <c r="S97" s="227"/>
      <c r="T97" s="228"/>
      <c r="AT97" s="229" t="s">
        <v>142</v>
      </c>
      <c r="AU97" s="229" t="s">
        <v>86</v>
      </c>
      <c r="AV97" s="12" t="s">
        <v>86</v>
      </c>
      <c r="AW97" s="12" t="s">
        <v>40</v>
      </c>
      <c r="AX97" s="12" t="s">
        <v>25</v>
      </c>
      <c r="AY97" s="229" t="s">
        <v>131</v>
      </c>
    </row>
    <row r="98" spans="2:65" s="10" customFormat="1" ht="29.85" customHeight="1">
      <c r="B98" s="175"/>
      <c r="C98" s="176"/>
      <c r="D98" s="189" t="s">
        <v>76</v>
      </c>
      <c r="E98" s="190" t="s">
        <v>364</v>
      </c>
      <c r="F98" s="190" t="s">
        <v>365</v>
      </c>
      <c r="G98" s="176"/>
      <c r="H98" s="176"/>
      <c r="I98" s="179"/>
      <c r="J98" s="191">
        <f>BK98</f>
        <v>0</v>
      </c>
      <c r="K98" s="176"/>
      <c r="L98" s="181"/>
      <c r="M98" s="182"/>
      <c r="N98" s="183"/>
      <c r="O98" s="183"/>
      <c r="P98" s="184">
        <f>SUM(P99:P117)</f>
        <v>0</v>
      </c>
      <c r="Q98" s="183"/>
      <c r="R98" s="184">
        <f>SUM(R99:R117)</f>
        <v>0</v>
      </c>
      <c r="S98" s="183"/>
      <c r="T98" s="185">
        <f>SUM(T99:T117)</f>
        <v>0</v>
      </c>
      <c r="AR98" s="186" t="s">
        <v>138</v>
      </c>
      <c r="AT98" s="187" t="s">
        <v>76</v>
      </c>
      <c r="AU98" s="187" t="s">
        <v>25</v>
      </c>
      <c r="AY98" s="186" t="s">
        <v>131</v>
      </c>
      <c r="BK98" s="188">
        <f>SUM(BK99:BK117)</f>
        <v>0</v>
      </c>
    </row>
    <row r="99" spans="2:65" s="1" customFormat="1" ht="31.5" customHeight="1">
      <c r="B99" s="40"/>
      <c r="C99" s="192" t="s">
        <v>138</v>
      </c>
      <c r="D99" s="192" t="s">
        <v>133</v>
      </c>
      <c r="E99" s="193" t="s">
        <v>366</v>
      </c>
      <c r="F99" s="194" t="s">
        <v>367</v>
      </c>
      <c r="G99" s="195" t="s">
        <v>346</v>
      </c>
      <c r="H99" s="196">
        <v>1</v>
      </c>
      <c r="I99" s="197"/>
      <c r="J99" s="198">
        <f>ROUND(I99*H99,2)</f>
        <v>0</v>
      </c>
      <c r="K99" s="194" t="s">
        <v>34</v>
      </c>
      <c r="L99" s="60"/>
      <c r="M99" s="199" t="s">
        <v>34</v>
      </c>
      <c r="N99" s="200" t="s">
        <v>50</v>
      </c>
      <c r="O99" s="41"/>
      <c r="P99" s="201">
        <f>O99*H99</f>
        <v>0</v>
      </c>
      <c r="Q99" s="201">
        <v>0</v>
      </c>
      <c r="R99" s="201">
        <f>Q99*H99</f>
        <v>0</v>
      </c>
      <c r="S99" s="201">
        <v>0</v>
      </c>
      <c r="T99" s="202">
        <f>S99*H99</f>
        <v>0</v>
      </c>
      <c r="AR99" s="23" t="s">
        <v>368</v>
      </c>
      <c r="AT99" s="23" t="s">
        <v>133</v>
      </c>
      <c r="AU99" s="23" t="s">
        <v>86</v>
      </c>
      <c r="AY99" s="23" t="s">
        <v>131</v>
      </c>
      <c r="BE99" s="203">
        <f>IF(N99="základní",J99,0)</f>
        <v>0</v>
      </c>
      <c r="BF99" s="203">
        <f>IF(N99="snížená",J99,0)</f>
        <v>0</v>
      </c>
      <c r="BG99" s="203">
        <f>IF(N99="zákl. přenesená",J99,0)</f>
        <v>0</v>
      </c>
      <c r="BH99" s="203">
        <f>IF(N99="sníž. přenesená",J99,0)</f>
        <v>0</v>
      </c>
      <c r="BI99" s="203">
        <f>IF(N99="nulová",J99,0)</f>
        <v>0</v>
      </c>
      <c r="BJ99" s="23" t="s">
        <v>138</v>
      </c>
      <c r="BK99" s="203">
        <f>ROUND(I99*H99,2)</f>
        <v>0</v>
      </c>
      <c r="BL99" s="23" t="s">
        <v>368</v>
      </c>
      <c r="BM99" s="23" t="s">
        <v>369</v>
      </c>
    </row>
    <row r="100" spans="2:65" s="11" customFormat="1" ht="12">
      <c r="B100" s="207"/>
      <c r="C100" s="208"/>
      <c r="D100" s="204" t="s">
        <v>142</v>
      </c>
      <c r="E100" s="209" t="s">
        <v>34</v>
      </c>
      <c r="F100" s="210" t="s">
        <v>246</v>
      </c>
      <c r="G100" s="208"/>
      <c r="H100" s="211" t="s">
        <v>34</v>
      </c>
      <c r="I100" s="212"/>
      <c r="J100" s="208"/>
      <c r="K100" s="208"/>
      <c r="L100" s="213"/>
      <c r="M100" s="214"/>
      <c r="N100" s="215"/>
      <c r="O100" s="215"/>
      <c r="P100" s="215"/>
      <c r="Q100" s="215"/>
      <c r="R100" s="215"/>
      <c r="S100" s="215"/>
      <c r="T100" s="216"/>
      <c r="AT100" s="217" t="s">
        <v>142</v>
      </c>
      <c r="AU100" s="217" t="s">
        <v>86</v>
      </c>
      <c r="AV100" s="11" t="s">
        <v>25</v>
      </c>
      <c r="AW100" s="11" t="s">
        <v>40</v>
      </c>
      <c r="AX100" s="11" t="s">
        <v>77</v>
      </c>
      <c r="AY100" s="217" t="s">
        <v>131</v>
      </c>
    </row>
    <row r="101" spans="2:65" s="12" customFormat="1" ht="12">
      <c r="B101" s="218"/>
      <c r="C101" s="219"/>
      <c r="D101" s="220" t="s">
        <v>142</v>
      </c>
      <c r="E101" s="221" t="s">
        <v>34</v>
      </c>
      <c r="F101" s="222" t="s">
        <v>25</v>
      </c>
      <c r="G101" s="219"/>
      <c r="H101" s="223">
        <v>1</v>
      </c>
      <c r="I101" s="224"/>
      <c r="J101" s="219"/>
      <c r="K101" s="219"/>
      <c r="L101" s="225"/>
      <c r="M101" s="226"/>
      <c r="N101" s="227"/>
      <c r="O101" s="227"/>
      <c r="P101" s="227"/>
      <c r="Q101" s="227"/>
      <c r="R101" s="227"/>
      <c r="S101" s="227"/>
      <c r="T101" s="228"/>
      <c r="AT101" s="229" t="s">
        <v>142</v>
      </c>
      <c r="AU101" s="229" t="s">
        <v>86</v>
      </c>
      <c r="AV101" s="12" t="s">
        <v>86</v>
      </c>
      <c r="AW101" s="12" t="s">
        <v>40</v>
      </c>
      <c r="AX101" s="12" t="s">
        <v>25</v>
      </c>
      <c r="AY101" s="229" t="s">
        <v>131</v>
      </c>
    </row>
    <row r="102" spans="2:65" s="1" customFormat="1" ht="22.5" customHeight="1">
      <c r="B102" s="40"/>
      <c r="C102" s="192" t="s">
        <v>166</v>
      </c>
      <c r="D102" s="192" t="s">
        <v>133</v>
      </c>
      <c r="E102" s="193" t="s">
        <v>370</v>
      </c>
      <c r="F102" s="194" t="s">
        <v>371</v>
      </c>
      <c r="G102" s="195" t="s">
        <v>147</v>
      </c>
      <c r="H102" s="196">
        <v>1</v>
      </c>
      <c r="I102" s="197"/>
      <c r="J102" s="198">
        <f>ROUND(I102*H102,2)</f>
        <v>0</v>
      </c>
      <c r="K102" s="194" t="s">
        <v>34</v>
      </c>
      <c r="L102" s="60"/>
      <c r="M102" s="199" t="s">
        <v>34</v>
      </c>
      <c r="N102" s="200" t="s">
        <v>50</v>
      </c>
      <c r="O102" s="41"/>
      <c r="P102" s="201">
        <f>O102*H102</f>
        <v>0</v>
      </c>
      <c r="Q102" s="201">
        <v>0</v>
      </c>
      <c r="R102" s="201">
        <f>Q102*H102</f>
        <v>0</v>
      </c>
      <c r="S102" s="201">
        <v>0</v>
      </c>
      <c r="T102" s="202">
        <f>S102*H102</f>
        <v>0</v>
      </c>
      <c r="AR102" s="23" t="s">
        <v>368</v>
      </c>
      <c r="AT102" s="23" t="s">
        <v>133</v>
      </c>
      <c r="AU102" s="23" t="s">
        <v>86</v>
      </c>
      <c r="AY102" s="23" t="s">
        <v>131</v>
      </c>
      <c r="BE102" s="203">
        <f>IF(N102="základní",J102,0)</f>
        <v>0</v>
      </c>
      <c r="BF102" s="203">
        <f>IF(N102="snížená",J102,0)</f>
        <v>0</v>
      </c>
      <c r="BG102" s="203">
        <f>IF(N102="zákl. přenesená",J102,0)</f>
        <v>0</v>
      </c>
      <c r="BH102" s="203">
        <f>IF(N102="sníž. přenesená",J102,0)</f>
        <v>0</v>
      </c>
      <c r="BI102" s="203">
        <f>IF(N102="nulová",J102,0)</f>
        <v>0</v>
      </c>
      <c r="BJ102" s="23" t="s">
        <v>138</v>
      </c>
      <c r="BK102" s="203">
        <f>ROUND(I102*H102,2)</f>
        <v>0</v>
      </c>
      <c r="BL102" s="23" t="s">
        <v>368</v>
      </c>
      <c r="BM102" s="23" t="s">
        <v>372</v>
      </c>
    </row>
    <row r="103" spans="2:65" s="11" customFormat="1" ht="12">
      <c r="B103" s="207"/>
      <c r="C103" s="208"/>
      <c r="D103" s="204" t="s">
        <v>142</v>
      </c>
      <c r="E103" s="209" t="s">
        <v>34</v>
      </c>
      <c r="F103" s="210" t="s">
        <v>246</v>
      </c>
      <c r="G103" s="208"/>
      <c r="H103" s="211" t="s">
        <v>34</v>
      </c>
      <c r="I103" s="212"/>
      <c r="J103" s="208"/>
      <c r="K103" s="208"/>
      <c r="L103" s="213"/>
      <c r="M103" s="214"/>
      <c r="N103" s="215"/>
      <c r="O103" s="215"/>
      <c r="P103" s="215"/>
      <c r="Q103" s="215"/>
      <c r="R103" s="215"/>
      <c r="S103" s="215"/>
      <c r="T103" s="216"/>
      <c r="AT103" s="217" t="s">
        <v>142</v>
      </c>
      <c r="AU103" s="217" t="s">
        <v>86</v>
      </c>
      <c r="AV103" s="11" t="s">
        <v>25</v>
      </c>
      <c r="AW103" s="11" t="s">
        <v>40</v>
      </c>
      <c r="AX103" s="11" t="s">
        <v>77</v>
      </c>
      <c r="AY103" s="217" t="s">
        <v>131</v>
      </c>
    </row>
    <row r="104" spans="2:65" s="12" customFormat="1" ht="12">
      <c r="B104" s="218"/>
      <c r="C104" s="219"/>
      <c r="D104" s="220" t="s">
        <v>142</v>
      </c>
      <c r="E104" s="221" t="s">
        <v>34</v>
      </c>
      <c r="F104" s="222" t="s">
        <v>25</v>
      </c>
      <c r="G104" s="219"/>
      <c r="H104" s="223">
        <v>1</v>
      </c>
      <c r="I104" s="224"/>
      <c r="J104" s="219"/>
      <c r="K104" s="219"/>
      <c r="L104" s="225"/>
      <c r="M104" s="226"/>
      <c r="N104" s="227"/>
      <c r="O104" s="227"/>
      <c r="P104" s="227"/>
      <c r="Q104" s="227"/>
      <c r="R104" s="227"/>
      <c r="S104" s="227"/>
      <c r="T104" s="228"/>
      <c r="AT104" s="229" t="s">
        <v>142</v>
      </c>
      <c r="AU104" s="229" t="s">
        <v>86</v>
      </c>
      <c r="AV104" s="12" t="s">
        <v>86</v>
      </c>
      <c r="AW104" s="12" t="s">
        <v>40</v>
      </c>
      <c r="AX104" s="12" t="s">
        <v>25</v>
      </c>
      <c r="AY104" s="229" t="s">
        <v>131</v>
      </c>
    </row>
    <row r="105" spans="2:65" s="1" customFormat="1" ht="31.5" customHeight="1">
      <c r="B105" s="40"/>
      <c r="C105" s="192" t="s">
        <v>174</v>
      </c>
      <c r="D105" s="192" t="s">
        <v>133</v>
      </c>
      <c r="E105" s="193" t="s">
        <v>373</v>
      </c>
      <c r="F105" s="194" t="s">
        <v>374</v>
      </c>
      <c r="G105" s="195" t="s">
        <v>346</v>
      </c>
      <c r="H105" s="196">
        <v>1</v>
      </c>
      <c r="I105" s="197"/>
      <c r="J105" s="198">
        <f>ROUND(I105*H105,2)</f>
        <v>0</v>
      </c>
      <c r="K105" s="194" t="s">
        <v>34</v>
      </c>
      <c r="L105" s="60"/>
      <c r="M105" s="199" t="s">
        <v>34</v>
      </c>
      <c r="N105" s="200" t="s">
        <v>50</v>
      </c>
      <c r="O105" s="41"/>
      <c r="P105" s="201">
        <f>O105*H105</f>
        <v>0</v>
      </c>
      <c r="Q105" s="201">
        <v>0</v>
      </c>
      <c r="R105" s="201">
        <f>Q105*H105</f>
        <v>0</v>
      </c>
      <c r="S105" s="201">
        <v>0</v>
      </c>
      <c r="T105" s="202">
        <f>S105*H105</f>
        <v>0</v>
      </c>
      <c r="AR105" s="23" t="s">
        <v>368</v>
      </c>
      <c r="AT105" s="23" t="s">
        <v>133</v>
      </c>
      <c r="AU105" s="23" t="s">
        <v>86</v>
      </c>
      <c r="AY105" s="23" t="s">
        <v>131</v>
      </c>
      <c r="BE105" s="203">
        <f>IF(N105="základní",J105,0)</f>
        <v>0</v>
      </c>
      <c r="BF105" s="203">
        <f>IF(N105="snížená",J105,0)</f>
        <v>0</v>
      </c>
      <c r="BG105" s="203">
        <f>IF(N105="zákl. přenesená",J105,0)</f>
        <v>0</v>
      </c>
      <c r="BH105" s="203">
        <f>IF(N105="sníž. přenesená",J105,0)</f>
        <v>0</v>
      </c>
      <c r="BI105" s="203">
        <f>IF(N105="nulová",J105,0)</f>
        <v>0</v>
      </c>
      <c r="BJ105" s="23" t="s">
        <v>138</v>
      </c>
      <c r="BK105" s="203">
        <f>ROUND(I105*H105,2)</f>
        <v>0</v>
      </c>
      <c r="BL105" s="23" t="s">
        <v>368</v>
      </c>
      <c r="BM105" s="23" t="s">
        <v>375</v>
      </c>
    </row>
    <row r="106" spans="2:65" s="11" customFormat="1" ht="12">
      <c r="B106" s="207"/>
      <c r="C106" s="208"/>
      <c r="D106" s="204" t="s">
        <v>142</v>
      </c>
      <c r="E106" s="209" t="s">
        <v>34</v>
      </c>
      <c r="F106" s="210" t="s">
        <v>246</v>
      </c>
      <c r="G106" s="208"/>
      <c r="H106" s="211" t="s">
        <v>34</v>
      </c>
      <c r="I106" s="212"/>
      <c r="J106" s="208"/>
      <c r="K106" s="208"/>
      <c r="L106" s="213"/>
      <c r="M106" s="214"/>
      <c r="N106" s="215"/>
      <c r="O106" s="215"/>
      <c r="P106" s="215"/>
      <c r="Q106" s="215"/>
      <c r="R106" s="215"/>
      <c r="S106" s="215"/>
      <c r="T106" s="216"/>
      <c r="AT106" s="217" t="s">
        <v>142</v>
      </c>
      <c r="AU106" s="217" t="s">
        <v>86</v>
      </c>
      <c r="AV106" s="11" t="s">
        <v>25</v>
      </c>
      <c r="AW106" s="11" t="s">
        <v>40</v>
      </c>
      <c r="AX106" s="11" t="s">
        <v>77</v>
      </c>
      <c r="AY106" s="217" t="s">
        <v>131</v>
      </c>
    </row>
    <row r="107" spans="2:65" s="12" customFormat="1" ht="12">
      <c r="B107" s="218"/>
      <c r="C107" s="219"/>
      <c r="D107" s="220" t="s">
        <v>142</v>
      </c>
      <c r="E107" s="221" t="s">
        <v>34</v>
      </c>
      <c r="F107" s="222" t="s">
        <v>25</v>
      </c>
      <c r="G107" s="219"/>
      <c r="H107" s="223">
        <v>1</v>
      </c>
      <c r="I107" s="224"/>
      <c r="J107" s="219"/>
      <c r="K107" s="219"/>
      <c r="L107" s="225"/>
      <c r="M107" s="226"/>
      <c r="N107" s="227"/>
      <c r="O107" s="227"/>
      <c r="P107" s="227"/>
      <c r="Q107" s="227"/>
      <c r="R107" s="227"/>
      <c r="S107" s="227"/>
      <c r="T107" s="228"/>
      <c r="AT107" s="229" t="s">
        <v>142</v>
      </c>
      <c r="AU107" s="229" t="s">
        <v>86</v>
      </c>
      <c r="AV107" s="12" t="s">
        <v>86</v>
      </c>
      <c r="AW107" s="12" t="s">
        <v>40</v>
      </c>
      <c r="AX107" s="12" t="s">
        <v>25</v>
      </c>
      <c r="AY107" s="229" t="s">
        <v>131</v>
      </c>
    </row>
    <row r="108" spans="2:65" s="1" customFormat="1" ht="44.25" customHeight="1">
      <c r="B108" s="40"/>
      <c r="C108" s="192" t="s">
        <v>182</v>
      </c>
      <c r="D108" s="192" t="s">
        <v>133</v>
      </c>
      <c r="E108" s="193" t="s">
        <v>376</v>
      </c>
      <c r="F108" s="194" t="s">
        <v>377</v>
      </c>
      <c r="G108" s="195" t="s">
        <v>346</v>
      </c>
      <c r="H108" s="196">
        <v>1</v>
      </c>
      <c r="I108" s="197"/>
      <c r="J108" s="198">
        <f>ROUND(I108*H108,2)</f>
        <v>0</v>
      </c>
      <c r="K108" s="194" t="s">
        <v>34</v>
      </c>
      <c r="L108" s="60"/>
      <c r="M108" s="199" t="s">
        <v>34</v>
      </c>
      <c r="N108" s="200" t="s">
        <v>50</v>
      </c>
      <c r="O108" s="41"/>
      <c r="P108" s="201">
        <f>O108*H108</f>
        <v>0</v>
      </c>
      <c r="Q108" s="201">
        <v>0</v>
      </c>
      <c r="R108" s="201">
        <f>Q108*H108</f>
        <v>0</v>
      </c>
      <c r="S108" s="201">
        <v>0</v>
      </c>
      <c r="T108" s="202">
        <f>S108*H108</f>
        <v>0</v>
      </c>
      <c r="AR108" s="23" t="s">
        <v>368</v>
      </c>
      <c r="AT108" s="23" t="s">
        <v>133</v>
      </c>
      <c r="AU108" s="23" t="s">
        <v>86</v>
      </c>
      <c r="AY108" s="23" t="s">
        <v>131</v>
      </c>
      <c r="BE108" s="203">
        <f>IF(N108="základní",J108,0)</f>
        <v>0</v>
      </c>
      <c r="BF108" s="203">
        <f>IF(N108="snížená",J108,0)</f>
        <v>0</v>
      </c>
      <c r="BG108" s="203">
        <f>IF(N108="zákl. přenesená",J108,0)</f>
        <v>0</v>
      </c>
      <c r="BH108" s="203">
        <f>IF(N108="sníž. přenesená",J108,0)</f>
        <v>0</v>
      </c>
      <c r="BI108" s="203">
        <f>IF(N108="nulová",J108,0)</f>
        <v>0</v>
      </c>
      <c r="BJ108" s="23" t="s">
        <v>138</v>
      </c>
      <c r="BK108" s="203">
        <f>ROUND(I108*H108,2)</f>
        <v>0</v>
      </c>
      <c r="BL108" s="23" t="s">
        <v>368</v>
      </c>
      <c r="BM108" s="23" t="s">
        <v>378</v>
      </c>
    </row>
    <row r="109" spans="2:65" s="11" customFormat="1" ht="12">
      <c r="B109" s="207"/>
      <c r="C109" s="208"/>
      <c r="D109" s="204" t="s">
        <v>142</v>
      </c>
      <c r="E109" s="209" t="s">
        <v>34</v>
      </c>
      <c r="F109" s="210" t="s">
        <v>246</v>
      </c>
      <c r="G109" s="208"/>
      <c r="H109" s="211" t="s">
        <v>34</v>
      </c>
      <c r="I109" s="212"/>
      <c r="J109" s="208"/>
      <c r="K109" s="208"/>
      <c r="L109" s="213"/>
      <c r="M109" s="214"/>
      <c r="N109" s="215"/>
      <c r="O109" s="215"/>
      <c r="P109" s="215"/>
      <c r="Q109" s="215"/>
      <c r="R109" s="215"/>
      <c r="S109" s="215"/>
      <c r="T109" s="216"/>
      <c r="AT109" s="217" t="s">
        <v>142</v>
      </c>
      <c r="AU109" s="217" t="s">
        <v>86</v>
      </c>
      <c r="AV109" s="11" t="s">
        <v>25</v>
      </c>
      <c r="AW109" s="11" t="s">
        <v>40</v>
      </c>
      <c r="AX109" s="11" t="s">
        <v>77</v>
      </c>
      <c r="AY109" s="217" t="s">
        <v>131</v>
      </c>
    </row>
    <row r="110" spans="2:65" s="12" customFormat="1" ht="12">
      <c r="B110" s="218"/>
      <c r="C110" s="219"/>
      <c r="D110" s="220" t="s">
        <v>142</v>
      </c>
      <c r="E110" s="221" t="s">
        <v>34</v>
      </c>
      <c r="F110" s="222" t="s">
        <v>25</v>
      </c>
      <c r="G110" s="219"/>
      <c r="H110" s="223">
        <v>1</v>
      </c>
      <c r="I110" s="224"/>
      <c r="J110" s="219"/>
      <c r="K110" s="219"/>
      <c r="L110" s="225"/>
      <c r="M110" s="226"/>
      <c r="N110" s="227"/>
      <c r="O110" s="227"/>
      <c r="P110" s="227"/>
      <c r="Q110" s="227"/>
      <c r="R110" s="227"/>
      <c r="S110" s="227"/>
      <c r="T110" s="228"/>
      <c r="AT110" s="229" t="s">
        <v>142</v>
      </c>
      <c r="AU110" s="229" t="s">
        <v>86</v>
      </c>
      <c r="AV110" s="12" t="s">
        <v>86</v>
      </c>
      <c r="AW110" s="12" t="s">
        <v>40</v>
      </c>
      <c r="AX110" s="12" t="s">
        <v>25</v>
      </c>
      <c r="AY110" s="229" t="s">
        <v>131</v>
      </c>
    </row>
    <row r="111" spans="2:65" s="1" customFormat="1" ht="22.5" customHeight="1">
      <c r="B111" s="40"/>
      <c r="C111" s="192" t="s">
        <v>186</v>
      </c>
      <c r="D111" s="192" t="s">
        <v>133</v>
      </c>
      <c r="E111" s="193" t="s">
        <v>379</v>
      </c>
      <c r="F111" s="194" t="s">
        <v>380</v>
      </c>
      <c r="G111" s="195" t="s">
        <v>346</v>
      </c>
      <c r="H111" s="196">
        <v>1</v>
      </c>
      <c r="I111" s="197"/>
      <c r="J111" s="198">
        <f>ROUND(I111*H111,2)</f>
        <v>0</v>
      </c>
      <c r="K111" s="194" t="s">
        <v>34</v>
      </c>
      <c r="L111" s="60"/>
      <c r="M111" s="199" t="s">
        <v>34</v>
      </c>
      <c r="N111" s="200" t="s">
        <v>50</v>
      </c>
      <c r="O111" s="41"/>
      <c r="P111" s="201">
        <f>O111*H111</f>
        <v>0</v>
      </c>
      <c r="Q111" s="201">
        <v>0</v>
      </c>
      <c r="R111" s="201">
        <f>Q111*H111</f>
        <v>0</v>
      </c>
      <c r="S111" s="201">
        <v>0</v>
      </c>
      <c r="T111" s="202">
        <f>S111*H111</f>
        <v>0</v>
      </c>
      <c r="AR111" s="23" t="s">
        <v>368</v>
      </c>
      <c r="AT111" s="23" t="s">
        <v>133</v>
      </c>
      <c r="AU111" s="23" t="s">
        <v>86</v>
      </c>
      <c r="AY111" s="23" t="s">
        <v>131</v>
      </c>
      <c r="BE111" s="203">
        <f>IF(N111="základní",J111,0)</f>
        <v>0</v>
      </c>
      <c r="BF111" s="203">
        <f>IF(N111="snížená",J111,0)</f>
        <v>0</v>
      </c>
      <c r="BG111" s="203">
        <f>IF(N111="zákl. přenesená",J111,0)</f>
        <v>0</v>
      </c>
      <c r="BH111" s="203">
        <f>IF(N111="sníž. přenesená",J111,0)</f>
        <v>0</v>
      </c>
      <c r="BI111" s="203">
        <f>IF(N111="nulová",J111,0)</f>
        <v>0</v>
      </c>
      <c r="BJ111" s="23" t="s">
        <v>138</v>
      </c>
      <c r="BK111" s="203">
        <f>ROUND(I111*H111,2)</f>
        <v>0</v>
      </c>
      <c r="BL111" s="23" t="s">
        <v>368</v>
      </c>
      <c r="BM111" s="23" t="s">
        <v>381</v>
      </c>
    </row>
    <row r="112" spans="2:65" s="1" customFormat="1" ht="31.5" customHeight="1">
      <c r="B112" s="40"/>
      <c r="C112" s="192" t="s">
        <v>194</v>
      </c>
      <c r="D112" s="192" t="s">
        <v>133</v>
      </c>
      <c r="E112" s="193" t="s">
        <v>382</v>
      </c>
      <c r="F112" s="194" t="s">
        <v>383</v>
      </c>
      <c r="G112" s="195" t="s">
        <v>346</v>
      </c>
      <c r="H112" s="196">
        <v>1</v>
      </c>
      <c r="I112" s="197"/>
      <c r="J112" s="198">
        <f>ROUND(I112*H112,2)</f>
        <v>0</v>
      </c>
      <c r="K112" s="194" t="s">
        <v>34</v>
      </c>
      <c r="L112" s="60"/>
      <c r="M112" s="199" t="s">
        <v>34</v>
      </c>
      <c r="N112" s="200" t="s">
        <v>50</v>
      </c>
      <c r="O112" s="41"/>
      <c r="P112" s="201">
        <f>O112*H112</f>
        <v>0</v>
      </c>
      <c r="Q112" s="201">
        <v>0</v>
      </c>
      <c r="R112" s="201">
        <f>Q112*H112</f>
        <v>0</v>
      </c>
      <c r="S112" s="201">
        <v>0</v>
      </c>
      <c r="T112" s="202">
        <f>S112*H112</f>
        <v>0</v>
      </c>
      <c r="AR112" s="23" t="s">
        <v>368</v>
      </c>
      <c r="AT112" s="23" t="s">
        <v>133</v>
      </c>
      <c r="AU112" s="23" t="s">
        <v>86</v>
      </c>
      <c r="AY112" s="23" t="s">
        <v>131</v>
      </c>
      <c r="BE112" s="203">
        <f>IF(N112="základní",J112,0)</f>
        <v>0</v>
      </c>
      <c r="BF112" s="203">
        <f>IF(N112="snížená",J112,0)</f>
        <v>0</v>
      </c>
      <c r="BG112" s="203">
        <f>IF(N112="zákl. přenesená",J112,0)</f>
        <v>0</v>
      </c>
      <c r="BH112" s="203">
        <f>IF(N112="sníž. přenesená",J112,0)</f>
        <v>0</v>
      </c>
      <c r="BI112" s="203">
        <f>IF(N112="nulová",J112,0)</f>
        <v>0</v>
      </c>
      <c r="BJ112" s="23" t="s">
        <v>138</v>
      </c>
      <c r="BK112" s="203">
        <f>ROUND(I112*H112,2)</f>
        <v>0</v>
      </c>
      <c r="BL112" s="23" t="s">
        <v>368</v>
      </c>
      <c r="BM112" s="23" t="s">
        <v>384</v>
      </c>
    </row>
    <row r="113" spans="2:65" s="11" customFormat="1" ht="12">
      <c r="B113" s="207"/>
      <c r="C113" s="208"/>
      <c r="D113" s="204" t="s">
        <v>142</v>
      </c>
      <c r="E113" s="209" t="s">
        <v>34</v>
      </c>
      <c r="F113" s="210" t="s">
        <v>276</v>
      </c>
      <c r="G113" s="208"/>
      <c r="H113" s="211" t="s">
        <v>34</v>
      </c>
      <c r="I113" s="212"/>
      <c r="J113" s="208"/>
      <c r="K113" s="208"/>
      <c r="L113" s="213"/>
      <c r="M113" s="214"/>
      <c r="N113" s="215"/>
      <c r="O113" s="215"/>
      <c r="P113" s="215"/>
      <c r="Q113" s="215"/>
      <c r="R113" s="215"/>
      <c r="S113" s="215"/>
      <c r="T113" s="216"/>
      <c r="AT113" s="217" t="s">
        <v>142</v>
      </c>
      <c r="AU113" s="217" t="s">
        <v>86</v>
      </c>
      <c r="AV113" s="11" t="s">
        <v>25</v>
      </c>
      <c r="AW113" s="11" t="s">
        <v>40</v>
      </c>
      <c r="AX113" s="11" t="s">
        <v>77</v>
      </c>
      <c r="AY113" s="217" t="s">
        <v>131</v>
      </c>
    </row>
    <row r="114" spans="2:65" s="12" customFormat="1" ht="12">
      <c r="B114" s="218"/>
      <c r="C114" s="219"/>
      <c r="D114" s="220" t="s">
        <v>142</v>
      </c>
      <c r="E114" s="221" t="s">
        <v>34</v>
      </c>
      <c r="F114" s="222" t="s">
        <v>25</v>
      </c>
      <c r="G114" s="219"/>
      <c r="H114" s="223">
        <v>1</v>
      </c>
      <c r="I114" s="224"/>
      <c r="J114" s="219"/>
      <c r="K114" s="219"/>
      <c r="L114" s="225"/>
      <c r="M114" s="226"/>
      <c r="N114" s="227"/>
      <c r="O114" s="227"/>
      <c r="P114" s="227"/>
      <c r="Q114" s="227"/>
      <c r="R114" s="227"/>
      <c r="S114" s="227"/>
      <c r="T114" s="228"/>
      <c r="AT114" s="229" t="s">
        <v>142</v>
      </c>
      <c r="AU114" s="229" t="s">
        <v>86</v>
      </c>
      <c r="AV114" s="12" t="s">
        <v>86</v>
      </c>
      <c r="AW114" s="12" t="s">
        <v>40</v>
      </c>
      <c r="AX114" s="12" t="s">
        <v>25</v>
      </c>
      <c r="AY114" s="229" t="s">
        <v>131</v>
      </c>
    </row>
    <row r="115" spans="2:65" s="1" customFormat="1" ht="22.5" customHeight="1">
      <c r="B115" s="40"/>
      <c r="C115" s="192" t="s">
        <v>30</v>
      </c>
      <c r="D115" s="192" t="s">
        <v>133</v>
      </c>
      <c r="E115" s="193" t="s">
        <v>385</v>
      </c>
      <c r="F115" s="194" t="s">
        <v>386</v>
      </c>
      <c r="G115" s="195" t="s">
        <v>346</v>
      </c>
      <c r="H115" s="196">
        <v>1</v>
      </c>
      <c r="I115" s="197"/>
      <c r="J115" s="198">
        <f>ROUND(I115*H115,2)</f>
        <v>0</v>
      </c>
      <c r="K115" s="194" t="s">
        <v>34</v>
      </c>
      <c r="L115" s="60"/>
      <c r="M115" s="199" t="s">
        <v>34</v>
      </c>
      <c r="N115" s="200" t="s">
        <v>50</v>
      </c>
      <c r="O115" s="41"/>
      <c r="P115" s="201">
        <f>O115*H115</f>
        <v>0</v>
      </c>
      <c r="Q115" s="201">
        <v>0</v>
      </c>
      <c r="R115" s="201">
        <f>Q115*H115</f>
        <v>0</v>
      </c>
      <c r="S115" s="201">
        <v>0</v>
      </c>
      <c r="T115" s="202">
        <f>S115*H115</f>
        <v>0</v>
      </c>
      <c r="AR115" s="23" t="s">
        <v>368</v>
      </c>
      <c r="AT115" s="23" t="s">
        <v>133</v>
      </c>
      <c r="AU115" s="23" t="s">
        <v>86</v>
      </c>
      <c r="AY115" s="23" t="s">
        <v>131</v>
      </c>
      <c r="BE115" s="203">
        <f>IF(N115="základní",J115,0)</f>
        <v>0</v>
      </c>
      <c r="BF115" s="203">
        <f>IF(N115="snížená",J115,0)</f>
        <v>0</v>
      </c>
      <c r="BG115" s="203">
        <f>IF(N115="zákl. přenesená",J115,0)</f>
        <v>0</v>
      </c>
      <c r="BH115" s="203">
        <f>IF(N115="sníž. přenesená",J115,0)</f>
        <v>0</v>
      </c>
      <c r="BI115" s="203">
        <f>IF(N115="nulová",J115,0)</f>
        <v>0</v>
      </c>
      <c r="BJ115" s="23" t="s">
        <v>138</v>
      </c>
      <c r="BK115" s="203">
        <f>ROUND(I115*H115,2)</f>
        <v>0</v>
      </c>
      <c r="BL115" s="23" t="s">
        <v>368</v>
      </c>
      <c r="BM115" s="23" t="s">
        <v>387</v>
      </c>
    </row>
    <row r="116" spans="2:65" s="11" customFormat="1" ht="12">
      <c r="B116" s="207"/>
      <c r="C116" s="208"/>
      <c r="D116" s="204" t="s">
        <v>142</v>
      </c>
      <c r="E116" s="209" t="s">
        <v>34</v>
      </c>
      <c r="F116" s="210" t="s">
        <v>246</v>
      </c>
      <c r="G116" s="208"/>
      <c r="H116" s="211" t="s">
        <v>34</v>
      </c>
      <c r="I116" s="212"/>
      <c r="J116" s="208"/>
      <c r="K116" s="208"/>
      <c r="L116" s="213"/>
      <c r="M116" s="214"/>
      <c r="N116" s="215"/>
      <c r="O116" s="215"/>
      <c r="P116" s="215"/>
      <c r="Q116" s="215"/>
      <c r="R116" s="215"/>
      <c r="S116" s="215"/>
      <c r="T116" s="216"/>
      <c r="AT116" s="217" t="s">
        <v>142</v>
      </c>
      <c r="AU116" s="217" t="s">
        <v>86</v>
      </c>
      <c r="AV116" s="11" t="s">
        <v>25</v>
      </c>
      <c r="AW116" s="11" t="s">
        <v>40</v>
      </c>
      <c r="AX116" s="11" t="s">
        <v>77</v>
      </c>
      <c r="AY116" s="217" t="s">
        <v>131</v>
      </c>
    </row>
    <row r="117" spans="2:65" s="12" customFormat="1" ht="12">
      <c r="B117" s="218"/>
      <c r="C117" s="219"/>
      <c r="D117" s="204" t="s">
        <v>142</v>
      </c>
      <c r="E117" s="230" t="s">
        <v>34</v>
      </c>
      <c r="F117" s="231" t="s">
        <v>25</v>
      </c>
      <c r="G117" s="219"/>
      <c r="H117" s="232">
        <v>1</v>
      </c>
      <c r="I117" s="224"/>
      <c r="J117" s="219"/>
      <c r="K117" s="219"/>
      <c r="L117" s="225"/>
      <c r="M117" s="261"/>
      <c r="N117" s="262"/>
      <c r="O117" s="262"/>
      <c r="P117" s="262"/>
      <c r="Q117" s="262"/>
      <c r="R117" s="262"/>
      <c r="S117" s="262"/>
      <c r="T117" s="263"/>
      <c r="AT117" s="229" t="s">
        <v>142</v>
      </c>
      <c r="AU117" s="229" t="s">
        <v>86</v>
      </c>
      <c r="AV117" s="12" t="s">
        <v>86</v>
      </c>
      <c r="AW117" s="12" t="s">
        <v>40</v>
      </c>
      <c r="AX117" s="12" t="s">
        <v>25</v>
      </c>
      <c r="AY117" s="229" t="s">
        <v>131</v>
      </c>
    </row>
    <row r="118" spans="2:65" s="1" customFormat="1" ht="6.9" customHeight="1">
      <c r="B118" s="55"/>
      <c r="C118" s="56"/>
      <c r="D118" s="56"/>
      <c r="E118" s="56"/>
      <c r="F118" s="56"/>
      <c r="G118" s="56"/>
      <c r="H118" s="56"/>
      <c r="I118" s="138"/>
      <c r="J118" s="56"/>
      <c r="K118" s="56"/>
      <c r="L118" s="60"/>
    </row>
  </sheetData>
  <sheetProtection algorithmName="SHA-512" hashValue="Aqxgi4ZNpFPi37Vxm6YoDW48808FNb/bDgQTYpmC7NrP+JNcNle5JButlWhsa+0Vl7ifQ0O/73IXBX8P401a/w==" saltValue="OiBAGnfi/mXx0WZLx5OhcA==" spinCount="100000" sheet="1" objects="1" scenarios="1" formatCells="0" formatColumns="0" formatRows="0" sort="0" autoFilter="0"/>
  <autoFilter ref="C79:K117"/>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64" customWidth="1"/>
    <col min="2" max="2" width="1.7109375" style="264" customWidth="1"/>
    <col min="3" max="4" width="5" style="264" customWidth="1"/>
    <col min="5" max="5" width="11.7109375" style="264" customWidth="1"/>
    <col min="6" max="6" width="9.140625" style="264" customWidth="1"/>
    <col min="7" max="7" width="5" style="264" customWidth="1"/>
    <col min="8" max="8" width="77.85546875" style="264" customWidth="1"/>
    <col min="9" max="10" width="20" style="264" customWidth="1"/>
    <col min="11" max="11" width="1.7109375" style="264" customWidth="1"/>
  </cols>
  <sheetData>
    <row r="1" spans="2:11" ht="37.5" customHeight="1"/>
    <row r="2" spans="2:11" ht="7.5" customHeight="1">
      <c r="B2" s="265"/>
      <c r="C2" s="266"/>
      <c r="D2" s="266"/>
      <c r="E2" s="266"/>
      <c r="F2" s="266"/>
      <c r="G2" s="266"/>
      <c r="H2" s="266"/>
      <c r="I2" s="266"/>
      <c r="J2" s="266"/>
      <c r="K2" s="267"/>
    </row>
    <row r="3" spans="2:11" s="14" customFormat="1" ht="45" customHeight="1">
      <c r="B3" s="268"/>
      <c r="C3" s="391" t="s">
        <v>388</v>
      </c>
      <c r="D3" s="391"/>
      <c r="E3" s="391"/>
      <c r="F3" s="391"/>
      <c r="G3" s="391"/>
      <c r="H3" s="391"/>
      <c r="I3" s="391"/>
      <c r="J3" s="391"/>
      <c r="K3" s="269"/>
    </row>
    <row r="4" spans="2:11" ht="25.5" customHeight="1">
      <c r="B4" s="270"/>
      <c r="C4" s="395" t="s">
        <v>389</v>
      </c>
      <c r="D4" s="395"/>
      <c r="E4" s="395"/>
      <c r="F4" s="395"/>
      <c r="G4" s="395"/>
      <c r="H4" s="395"/>
      <c r="I4" s="395"/>
      <c r="J4" s="395"/>
      <c r="K4" s="271"/>
    </row>
    <row r="5" spans="2:11" ht="5.25" customHeight="1">
      <c r="B5" s="270"/>
      <c r="C5" s="272"/>
      <c r="D5" s="272"/>
      <c r="E5" s="272"/>
      <c r="F5" s="272"/>
      <c r="G5" s="272"/>
      <c r="H5" s="272"/>
      <c r="I5" s="272"/>
      <c r="J5" s="272"/>
      <c r="K5" s="271"/>
    </row>
    <row r="6" spans="2:11" ht="15" customHeight="1">
      <c r="B6" s="270"/>
      <c r="C6" s="394" t="s">
        <v>390</v>
      </c>
      <c r="D6" s="394"/>
      <c r="E6" s="394"/>
      <c r="F6" s="394"/>
      <c r="G6" s="394"/>
      <c r="H6" s="394"/>
      <c r="I6" s="394"/>
      <c r="J6" s="394"/>
      <c r="K6" s="271"/>
    </row>
    <row r="7" spans="2:11" ht="15" customHeight="1">
      <c r="B7" s="274"/>
      <c r="C7" s="394" t="s">
        <v>391</v>
      </c>
      <c r="D7" s="394"/>
      <c r="E7" s="394"/>
      <c r="F7" s="394"/>
      <c r="G7" s="394"/>
      <c r="H7" s="394"/>
      <c r="I7" s="394"/>
      <c r="J7" s="394"/>
      <c r="K7" s="271"/>
    </row>
    <row r="8" spans="2:11" ht="12.75" customHeight="1">
      <c r="B8" s="274"/>
      <c r="C8" s="273"/>
      <c r="D8" s="273"/>
      <c r="E8" s="273"/>
      <c r="F8" s="273"/>
      <c r="G8" s="273"/>
      <c r="H8" s="273"/>
      <c r="I8" s="273"/>
      <c r="J8" s="273"/>
      <c r="K8" s="271"/>
    </row>
    <row r="9" spans="2:11" ht="15" customHeight="1">
      <c r="B9" s="274"/>
      <c r="C9" s="394" t="s">
        <v>392</v>
      </c>
      <c r="D9" s="394"/>
      <c r="E9" s="394"/>
      <c r="F9" s="394"/>
      <c r="G9" s="394"/>
      <c r="H9" s="394"/>
      <c r="I9" s="394"/>
      <c r="J9" s="394"/>
      <c r="K9" s="271"/>
    </row>
    <row r="10" spans="2:11" ht="15" customHeight="1">
      <c r="B10" s="274"/>
      <c r="C10" s="273"/>
      <c r="D10" s="394" t="s">
        <v>393</v>
      </c>
      <c r="E10" s="394"/>
      <c r="F10" s="394"/>
      <c r="G10" s="394"/>
      <c r="H10" s="394"/>
      <c r="I10" s="394"/>
      <c r="J10" s="394"/>
      <c r="K10" s="271"/>
    </row>
    <row r="11" spans="2:11" ht="15" customHeight="1">
      <c r="B11" s="274"/>
      <c r="C11" s="275"/>
      <c r="D11" s="394" t="s">
        <v>394</v>
      </c>
      <c r="E11" s="394"/>
      <c r="F11" s="394"/>
      <c r="G11" s="394"/>
      <c r="H11" s="394"/>
      <c r="I11" s="394"/>
      <c r="J11" s="394"/>
      <c r="K11" s="271"/>
    </row>
    <row r="12" spans="2:11" ht="12.75" customHeight="1">
      <c r="B12" s="274"/>
      <c r="C12" s="275"/>
      <c r="D12" s="275"/>
      <c r="E12" s="275"/>
      <c r="F12" s="275"/>
      <c r="G12" s="275"/>
      <c r="H12" s="275"/>
      <c r="I12" s="275"/>
      <c r="J12" s="275"/>
      <c r="K12" s="271"/>
    </row>
    <row r="13" spans="2:11" ht="15" customHeight="1">
      <c r="B13" s="274"/>
      <c r="C13" s="275"/>
      <c r="D13" s="394" t="s">
        <v>395</v>
      </c>
      <c r="E13" s="394"/>
      <c r="F13" s="394"/>
      <c r="G13" s="394"/>
      <c r="H13" s="394"/>
      <c r="I13" s="394"/>
      <c r="J13" s="394"/>
      <c r="K13" s="271"/>
    </row>
    <row r="14" spans="2:11" ht="15" customHeight="1">
      <c r="B14" s="274"/>
      <c r="C14" s="275"/>
      <c r="D14" s="394" t="s">
        <v>396</v>
      </c>
      <c r="E14" s="394"/>
      <c r="F14" s="394"/>
      <c r="G14" s="394"/>
      <c r="H14" s="394"/>
      <c r="I14" s="394"/>
      <c r="J14" s="394"/>
      <c r="K14" s="271"/>
    </row>
    <row r="15" spans="2:11" ht="15" customHeight="1">
      <c r="B15" s="274"/>
      <c r="C15" s="275"/>
      <c r="D15" s="394" t="s">
        <v>397</v>
      </c>
      <c r="E15" s="394"/>
      <c r="F15" s="394"/>
      <c r="G15" s="394"/>
      <c r="H15" s="394"/>
      <c r="I15" s="394"/>
      <c r="J15" s="394"/>
      <c r="K15" s="271"/>
    </row>
    <row r="16" spans="2:11" ht="15" customHeight="1">
      <c r="B16" s="274"/>
      <c r="C16" s="275"/>
      <c r="D16" s="275"/>
      <c r="E16" s="276" t="s">
        <v>84</v>
      </c>
      <c r="F16" s="394" t="s">
        <v>398</v>
      </c>
      <c r="G16" s="394"/>
      <c r="H16" s="394"/>
      <c r="I16" s="394"/>
      <c r="J16" s="394"/>
      <c r="K16" s="271"/>
    </row>
    <row r="17" spans="2:11" ht="15" customHeight="1">
      <c r="B17" s="274"/>
      <c r="C17" s="275"/>
      <c r="D17" s="275"/>
      <c r="E17" s="276" t="s">
        <v>399</v>
      </c>
      <c r="F17" s="394" t="s">
        <v>400</v>
      </c>
      <c r="G17" s="394"/>
      <c r="H17" s="394"/>
      <c r="I17" s="394"/>
      <c r="J17" s="394"/>
      <c r="K17" s="271"/>
    </row>
    <row r="18" spans="2:11" ht="15" customHeight="1">
      <c r="B18" s="274"/>
      <c r="C18" s="275"/>
      <c r="D18" s="275"/>
      <c r="E18" s="276" t="s">
        <v>401</v>
      </c>
      <c r="F18" s="394" t="s">
        <v>402</v>
      </c>
      <c r="G18" s="394"/>
      <c r="H18" s="394"/>
      <c r="I18" s="394"/>
      <c r="J18" s="394"/>
      <c r="K18" s="271"/>
    </row>
    <row r="19" spans="2:11" ht="15" customHeight="1">
      <c r="B19" s="274"/>
      <c r="C19" s="275"/>
      <c r="D19" s="275"/>
      <c r="E19" s="276" t="s">
        <v>89</v>
      </c>
      <c r="F19" s="394" t="s">
        <v>88</v>
      </c>
      <c r="G19" s="394"/>
      <c r="H19" s="394"/>
      <c r="I19" s="394"/>
      <c r="J19" s="394"/>
      <c r="K19" s="271"/>
    </row>
    <row r="20" spans="2:11" ht="15" customHeight="1">
      <c r="B20" s="274"/>
      <c r="C20" s="275"/>
      <c r="D20" s="275"/>
      <c r="E20" s="276" t="s">
        <v>340</v>
      </c>
      <c r="F20" s="394" t="s">
        <v>403</v>
      </c>
      <c r="G20" s="394"/>
      <c r="H20" s="394"/>
      <c r="I20" s="394"/>
      <c r="J20" s="394"/>
      <c r="K20" s="271"/>
    </row>
    <row r="21" spans="2:11" ht="15" customHeight="1">
      <c r="B21" s="274"/>
      <c r="C21" s="275"/>
      <c r="D21" s="275"/>
      <c r="E21" s="276" t="s">
        <v>404</v>
      </c>
      <c r="F21" s="394" t="s">
        <v>405</v>
      </c>
      <c r="G21" s="394"/>
      <c r="H21" s="394"/>
      <c r="I21" s="394"/>
      <c r="J21" s="394"/>
      <c r="K21" s="271"/>
    </row>
    <row r="22" spans="2:11" ht="12.75" customHeight="1">
      <c r="B22" s="274"/>
      <c r="C22" s="275"/>
      <c r="D22" s="275"/>
      <c r="E22" s="275"/>
      <c r="F22" s="275"/>
      <c r="G22" s="275"/>
      <c r="H22" s="275"/>
      <c r="I22" s="275"/>
      <c r="J22" s="275"/>
      <c r="K22" s="271"/>
    </row>
    <row r="23" spans="2:11" ht="15" customHeight="1">
      <c r="B23" s="274"/>
      <c r="C23" s="394" t="s">
        <v>406</v>
      </c>
      <c r="D23" s="394"/>
      <c r="E23" s="394"/>
      <c r="F23" s="394"/>
      <c r="G23" s="394"/>
      <c r="H23" s="394"/>
      <c r="I23" s="394"/>
      <c r="J23" s="394"/>
      <c r="K23" s="271"/>
    </row>
    <row r="24" spans="2:11" ht="15" customHeight="1">
      <c r="B24" s="274"/>
      <c r="C24" s="394" t="s">
        <v>407</v>
      </c>
      <c r="D24" s="394"/>
      <c r="E24" s="394"/>
      <c r="F24" s="394"/>
      <c r="G24" s="394"/>
      <c r="H24" s="394"/>
      <c r="I24" s="394"/>
      <c r="J24" s="394"/>
      <c r="K24" s="271"/>
    </row>
    <row r="25" spans="2:11" ht="15" customHeight="1">
      <c r="B25" s="274"/>
      <c r="C25" s="273"/>
      <c r="D25" s="394" t="s">
        <v>408</v>
      </c>
      <c r="E25" s="394"/>
      <c r="F25" s="394"/>
      <c r="G25" s="394"/>
      <c r="H25" s="394"/>
      <c r="I25" s="394"/>
      <c r="J25" s="394"/>
      <c r="K25" s="271"/>
    </row>
    <row r="26" spans="2:11" ht="15" customHeight="1">
      <c r="B26" s="274"/>
      <c r="C26" s="275"/>
      <c r="D26" s="394" t="s">
        <v>409</v>
      </c>
      <c r="E26" s="394"/>
      <c r="F26" s="394"/>
      <c r="G26" s="394"/>
      <c r="H26" s="394"/>
      <c r="I26" s="394"/>
      <c r="J26" s="394"/>
      <c r="K26" s="271"/>
    </row>
    <row r="27" spans="2:11" ht="12.75" customHeight="1">
      <c r="B27" s="274"/>
      <c r="C27" s="275"/>
      <c r="D27" s="275"/>
      <c r="E27" s="275"/>
      <c r="F27" s="275"/>
      <c r="G27" s="275"/>
      <c r="H27" s="275"/>
      <c r="I27" s="275"/>
      <c r="J27" s="275"/>
      <c r="K27" s="271"/>
    </row>
    <row r="28" spans="2:11" ht="15" customHeight="1">
      <c r="B28" s="274"/>
      <c r="C28" s="275"/>
      <c r="D28" s="394" t="s">
        <v>410</v>
      </c>
      <c r="E28" s="394"/>
      <c r="F28" s="394"/>
      <c r="G28" s="394"/>
      <c r="H28" s="394"/>
      <c r="I28" s="394"/>
      <c r="J28" s="394"/>
      <c r="K28" s="271"/>
    </row>
    <row r="29" spans="2:11" ht="15" customHeight="1">
      <c r="B29" s="274"/>
      <c r="C29" s="275"/>
      <c r="D29" s="394" t="s">
        <v>411</v>
      </c>
      <c r="E29" s="394"/>
      <c r="F29" s="394"/>
      <c r="G29" s="394"/>
      <c r="H29" s="394"/>
      <c r="I29" s="394"/>
      <c r="J29" s="394"/>
      <c r="K29" s="271"/>
    </row>
    <row r="30" spans="2:11" ht="12.75" customHeight="1">
      <c r="B30" s="274"/>
      <c r="C30" s="275"/>
      <c r="D30" s="275"/>
      <c r="E30" s="275"/>
      <c r="F30" s="275"/>
      <c r="G30" s="275"/>
      <c r="H30" s="275"/>
      <c r="I30" s="275"/>
      <c r="J30" s="275"/>
      <c r="K30" s="271"/>
    </row>
    <row r="31" spans="2:11" ht="15" customHeight="1">
      <c r="B31" s="274"/>
      <c r="C31" s="275"/>
      <c r="D31" s="394" t="s">
        <v>412</v>
      </c>
      <c r="E31" s="394"/>
      <c r="F31" s="394"/>
      <c r="G31" s="394"/>
      <c r="H31" s="394"/>
      <c r="I31" s="394"/>
      <c r="J31" s="394"/>
      <c r="K31" s="271"/>
    </row>
    <row r="32" spans="2:11" ht="15" customHeight="1">
      <c r="B32" s="274"/>
      <c r="C32" s="275"/>
      <c r="D32" s="394" t="s">
        <v>413</v>
      </c>
      <c r="E32" s="394"/>
      <c r="F32" s="394"/>
      <c r="G32" s="394"/>
      <c r="H32" s="394"/>
      <c r="I32" s="394"/>
      <c r="J32" s="394"/>
      <c r="K32" s="271"/>
    </row>
    <row r="33" spans="2:11" ht="15" customHeight="1">
      <c r="B33" s="274"/>
      <c r="C33" s="275"/>
      <c r="D33" s="394" t="s">
        <v>414</v>
      </c>
      <c r="E33" s="394"/>
      <c r="F33" s="394"/>
      <c r="G33" s="394"/>
      <c r="H33" s="394"/>
      <c r="I33" s="394"/>
      <c r="J33" s="394"/>
      <c r="K33" s="271"/>
    </row>
    <row r="34" spans="2:11" ht="15" customHeight="1">
      <c r="B34" s="274"/>
      <c r="C34" s="275"/>
      <c r="D34" s="273"/>
      <c r="E34" s="277" t="s">
        <v>116</v>
      </c>
      <c r="F34" s="273"/>
      <c r="G34" s="394" t="s">
        <v>415</v>
      </c>
      <c r="H34" s="394"/>
      <c r="I34" s="394"/>
      <c r="J34" s="394"/>
      <c r="K34" s="271"/>
    </row>
    <row r="35" spans="2:11" ht="30.75" customHeight="1">
      <c r="B35" s="274"/>
      <c r="C35" s="275"/>
      <c r="D35" s="273"/>
      <c r="E35" s="277" t="s">
        <v>416</v>
      </c>
      <c r="F35" s="273"/>
      <c r="G35" s="394" t="s">
        <v>417</v>
      </c>
      <c r="H35" s="394"/>
      <c r="I35" s="394"/>
      <c r="J35" s="394"/>
      <c r="K35" s="271"/>
    </row>
    <row r="36" spans="2:11" ht="15" customHeight="1">
      <c r="B36" s="274"/>
      <c r="C36" s="275"/>
      <c r="D36" s="273"/>
      <c r="E36" s="277" t="s">
        <v>58</v>
      </c>
      <c r="F36" s="273"/>
      <c r="G36" s="394" t="s">
        <v>418</v>
      </c>
      <c r="H36" s="394"/>
      <c r="I36" s="394"/>
      <c r="J36" s="394"/>
      <c r="K36" s="271"/>
    </row>
    <row r="37" spans="2:11" ht="15" customHeight="1">
      <c r="B37" s="274"/>
      <c r="C37" s="275"/>
      <c r="D37" s="273"/>
      <c r="E37" s="277" t="s">
        <v>117</v>
      </c>
      <c r="F37" s="273"/>
      <c r="G37" s="394" t="s">
        <v>419</v>
      </c>
      <c r="H37" s="394"/>
      <c r="I37" s="394"/>
      <c r="J37" s="394"/>
      <c r="K37" s="271"/>
    </row>
    <row r="38" spans="2:11" ht="15" customHeight="1">
      <c r="B38" s="274"/>
      <c r="C38" s="275"/>
      <c r="D38" s="273"/>
      <c r="E38" s="277" t="s">
        <v>118</v>
      </c>
      <c r="F38" s="273"/>
      <c r="G38" s="394" t="s">
        <v>420</v>
      </c>
      <c r="H38" s="394"/>
      <c r="I38" s="394"/>
      <c r="J38" s="394"/>
      <c r="K38" s="271"/>
    </row>
    <row r="39" spans="2:11" ht="15" customHeight="1">
      <c r="B39" s="274"/>
      <c r="C39" s="275"/>
      <c r="D39" s="273"/>
      <c r="E39" s="277" t="s">
        <v>119</v>
      </c>
      <c r="F39" s="273"/>
      <c r="G39" s="394" t="s">
        <v>421</v>
      </c>
      <c r="H39" s="394"/>
      <c r="I39" s="394"/>
      <c r="J39" s="394"/>
      <c r="K39" s="271"/>
    </row>
    <row r="40" spans="2:11" ht="15" customHeight="1">
      <c r="B40" s="274"/>
      <c r="C40" s="275"/>
      <c r="D40" s="273"/>
      <c r="E40" s="277" t="s">
        <v>422</v>
      </c>
      <c r="F40" s="273"/>
      <c r="G40" s="394" t="s">
        <v>423</v>
      </c>
      <c r="H40" s="394"/>
      <c r="I40" s="394"/>
      <c r="J40" s="394"/>
      <c r="K40" s="271"/>
    </row>
    <row r="41" spans="2:11" ht="15" customHeight="1">
      <c r="B41" s="274"/>
      <c r="C41" s="275"/>
      <c r="D41" s="273"/>
      <c r="E41" s="277"/>
      <c r="F41" s="273"/>
      <c r="G41" s="394" t="s">
        <v>424</v>
      </c>
      <c r="H41" s="394"/>
      <c r="I41" s="394"/>
      <c r="J41" s="394"/>
      <c r="K41" s="271"/>
    </row>
    <row r="42" spans="2:11" ht="15" customHeight="1">
      <c r="B42" s="274"/>
      <c r="C42" s="275"/>
      <c r="D42" s="273"/>
      <c r="E42" s="277" t="s">
        <v>425</v>
      </c>
      <c r="F42" s="273"/>
      <c r="G42" s="394" t="s">
        <v>426</v>
      </c>
      <c r="H42" s="394"/>
      <c r="I42" s="394"/>
      <c r="J42" s="394"/>
      <c r="K42" s="271"/>
    </row>
    <row r="43" spans="2:11" ht="15" customHeight="1">
      <c r="B43" s="274"/>
      <c r="C43" s="275"/>
      <c r="D43" s="273"/>
      <c r="E43" s="277" t="s">
        <v>121</v>
      </c>
      <c r="F43" s="273"/>
      <c r="G43" s="394" t="s">
        <v>427</v>
      </c>
      <c r="H43" s="394"/>
      <c r="I43" s="394"/>
      <c r="J43" s="394"/>
      <c r="K43" s="271"/>
    </row>
    <row r="44" spans="2:11" ht="12.75" customHeight="1">
      <c r="B44" s="274"/>
      <c r="C44" s="275"/>
      <c r="D44" s="273"/>
      <c r="E44" s="273"/>
      <c r="F44" s="273"/>
      <c r="G44" s="273"/>
      <c r="H44" s="273"/>
      <c r="I44" s="273"/>
      <c r="J44" s="273"/>
      <c r="K44" s="271"/>
    </row>
    <row r="45" spans="2:11" ht="15" customHeight="1">
      <c r="B45" s="274"/>
      <c r="C45" s="275"/>
      <c r="D45" s="394" t="s">
        <v>428</v>
      </c>
      <c r="E45" s="394"/>
      <c r="F45" s="394"/>
      <c r="G45" s="394"/>
      <c r="H45" s="394"/>
      <c r="I45" s="394"/>
      <c r="J45" s="394"/>
      <c r="K45" s="271"/>
    </row>
    <row r="46" spans="2:11" ht="15" customHeight="1">
      <c r="B46" s="274"/>
      <c r="C46" s="275"/>
      <c r="D46" s="275"/>
      <c r="E46" s="394" t="s">
        <v>429</v>
      </c>
      <c r="F46" s="394"/>
      <c r="G46" s="394"/>
      <c r="H46" s="394"/>
      <c r="I46" s="394"/>
      <c r="J46" s="394"/>
      <c r="K46" s="271"/>
    </row>
    <row r="47" spans="2:11" ht="15" customHeight="1">
      <c r="B47" s="274"/>
      <c r="C47" s="275"/>
      <c r="D47" s="275"/>
      <c r="E47" s="394" t="s">
        <v>430</v>
      </c>
      <c r="F47" s="394"/>
      <c r="G47" s="394"/>
      <c r="H47" s="394"/>
      <c r="I47" s="394"/>
      <c r="J47" s="394"/>
      <c r="K47" s="271"/>
    </row>
    <row r="48" spans="2:11" ht="15" customHeight="1">
      <c r="B48" s="274"/>
      <c r="C48" s="275"/>
      <c r="D48" s="275"/>
      <c r="E48" s="394" t="s">
        <v>431</v>
      </c>
      <c r="F48" s="394"/>
      <c r="G48" s="394"/>
      <c r="H48" s="394"/>
      <c r="I48" s="394"/>
      <c r="J48" s="394"/>
      <c r="K48" s="271"/>
    </row>
    <row r="49" spans="2:11" ht="15" customHeight="1">
      <c r="B49" s="274"/>
      <c r="C49" s="275"/>
      <c r="D49" s="394" t="s">
        <v>432</v>
      </c>
      <c r="E49" s="394"/>
      <c r="F49" s="394"/>
      <c r="G49" s="394"/>
      <c r="H49" s="394"/>
      <c r="I49" s="394"/>
      <c r="J49" s="394"/>
      <c r="K49" s="271"/>
    </row>
    <row r="50" spans="2:11" ht="25.5" customHeight="1">
      <c r="B50" s="270"/>
      <c r="C50" s="395" t="s">
        <v>433</v>
      </c>
      <c r="D50" s="395"/>
      <c r="E50" s="395"/>
      <c r="F50" s="395"/>
      <c r="G50" s="395"/>
      <c r="H50" s="395"/>
      <c r="I50" s="395"/>
      <c r="J50" s="395"/>
      <c r="K50" s="271"/>
    </row>
    <row r="51" spans="2:11" ht="5.25" customHeight="1">
      <c r="B51" s="270"/>
      <c r="C51" s="272"/>
      <c r="D51" s="272"/>
      <c r="E51" s="272"/>
      <c r="F51" s="272"/>
      <c r="G51" s="272"/>
      <c r="H51" s="272"/>
      <c r="I51" s="272"/>
      <c r="J51" s="272"/>
      <c r="K51" s="271"/>
    </row>
    <row r="52" spans="2:11" ht="15" customHeight="1">
      <c r="B52" s="270"/>
      <c r="C52" s="394" t="s">
        <v>434</v>
      </c>
      <c r="D52" s="394"/>
      <c r="E52" s="394"/>
      <c r="F52" s="394"/>
      <c r="G52" s="394"/>
      <c r="H52" s="394"/>
      <c r="I52" s="394"/>
      <c r="J52" s="394"/>
      <c r="K52" s="271"/>
    </row>
    <row r="53" spans="2:11" ht="15" customHeight="1">
      <c r="B53" s="270"/>
      <c r="C53" s="394" t="s">
        <v>435</v>
      </c>
      <c r="D53" s="394"/>
      <c r="E53" s="394"/>
      <c r="F53" s="394"/>
      <c r="G53" s="394"/>
      <c r="H53" s="394"/>
      <c r="I53" s="394"/>
      <c r="J53" s="394"/>
      <c r="K53" s="271"/>
    </row>
    <row r="54" spans="2:11" ht="12.75" customHeight="1">
      <c r="B54" s="270"/>
      <c r="C54" s="273"/>
      <c r="D54" s="273"/>
      <c r="E54" s="273"/>
      <c r="F54" s="273"/>
      <c r="G54" s="273"/>
      <c r="H54" s="273"/>
      <c r="I54" s="273"/>
      <c r="J54" s="273"/>
      <c r="K54" s="271"/>
    </row>
    <row r="55" spans="2:11" ht="15" customHeight="1">
      <c r="B55" s="270"/>
      <c r="C55" s="394" t="s">
        <v>436</v>
      </c>
      <c r="D55" s="394"/>
      <c r="E55" s="394"/>
      <c r="F55" s="394"/>
      <c r="G55" s="394"/>
      <c r="H55" s="394"/>
      <c r="I55" s="394"/>
      <c r="J55" s="394"/>
      <c r="K55" s="271"/>
    </row>
    <row r="56" spans="2:11" ht="15" customHeight="1">
      <c r="B56" s="270"/>
      <c r="C56" s="275"/>
      <c r="D56" s="394" t="s">
        <v>437</v>
      </c>
      <c r="E56" s="394"/>
      <c r="F56" s="394"/>
      <c r="G56" s="394"/>
      <c r="H56" s="394"/>
      <c r="I56" s="394"/>
      <c r="J56" s="394"/>
      <c r="K56" s="271"/>
    </row>
    <row r="57" spans="2:11" ht="15" customHeight="1">
      <c r="B57" s="270"/>
      <c r="C57" s="275"/>
      <c r="D57" s="394" t="s">
        <v>438</v>
      </c>
      <c r="E57" s="394"/>
      <c r="F57" s="394"/>
      <c r="G57" s="394"/>
      <c r="H57" s="394"/>
      <c r="I57" s="394"/>
      <c r="J57" s="394"/>
      <c r="K57" s="271"/>
    </row>
    <row r="58" spans="2:11" ht="15" customHeight="1">
      <c r="B58" s="270"/>
      <c r="C58" s="275"/>
      <c r="D58" s="394" t="s">
        <v>439</v>
      </c>
      <c r="E58" s="394"/>
      <c r="F58" s="394"/>
      <c r="G58" s="394"/>
      <c r="H58" s="394"/>
      <c r="I58" s="394"/>
      <c r="J58" s="394"/>
      <c r="K58" s="271"/>
    </row>
    <row r="59" spans="2:11" ht="15" customHeight="1">
      <c r="B59" s="270"/>
      <c r="C59" s="275"/>
      <c r="D59" s="394" t="s">
        <v>440</v>
      </c>
      <c r="E59" s="394"/>
      <c r="F59" s="394"/>
      <c r="G59" s="394"/>
      <c r="H59" s="394"/>
      <c r="I59" s="394"/>
      <c r="J59" s="394"/>
      <c r="K59" s="271"/>
    </row>
    <row r="60" spans="2:11" ht="15" customHeight="1">
      <c r="B60" s="270"/>
      <c r="C60" s="275"/>
      <c r="D60" s="393" t="s">
        <v>441</v>
      </c>
      <c r="E60" s="393"/>
      <c r="F60" s="393"/>
      <c r="G60" s="393"/>
      <c r="H60" s="393"/>
      <c r="I60" s="393"/>
      <c r="J60" s="393"/>
      <c r="K60" s="271"/>
    </row>
    <row r="61" spans="2:11" ht="15" customHeight="1">
      <c r="B61" s="270"/>
      <c r="C61" s="275"/>
      <c r="D61" s="394" t="s">
        <v>442</v>
      </c>
      <c r="E61" s="394"/>
      <c r="F61" s="394"/>
      <c r="G61" s="394"/>
      <c r="H61" s="394"/>
      <c r="I61" s="394"/>
      <c r="J61" s="394"/>
      <c r="K61" s="271"/>
    </row>
    <row r="62" spans="2:11" ht="12.75" customHeight="1">
      <c r="B62" s="270"/>
      <c r="C62" s="275"/>
      <c r="D62" s="275"/>
      <c r="E62" s="278"/>
      <c r="F62" s="275"/>
      <c r="G62" s="275"/>
      <c r="H62" s="275"/>
      <c r="I62" s="275"/>
      <c r="J62" s="275"/>
      <c r="K62" s="271"/>
    </row>
    <row r="63" spans="2:11" ht="15" customHeight="1">
      <c r="B63" s="270"/>
      <c r="C63" s="275"/>
      <c r="D63" s="394" t="s">
        <v>443</v>
      </c>
      <c r="E63" s="394"/>
      <c r="F63" s="394"/>
      <c r="G63" s="394"/>
      <c r="H63" s="394"/>
      <c r="I63" s="394"/>
      <c r="J63" s="394"/>
      <c r="K63" s="271"/>
    </row>
    <row r="64" spans="2:11" ht="15" customHeight="1">
      <c r="B64" s="270"/>
      <c r="C64" s="275"/>
      <c r="D64" s="393" t="s">
        <v>444</v>
      </c>
      <c r="E64" s="393"/>
      <c r="F64" s="393"/>
      <c r="G64" s="393"/>
      <c r="H64" s="393"/>
      <c r="I64" s="393"/>
      <c r="J64" s="393"/>
      <c r="K64" s="271"/>
    </row>
    <row r="65" spans="2:11" ht="15" customHeight="1">
      <c r="B65" s="270"/>
      <c r="C65" s="275"/>
      <c r="D65" s="394" t="s">
        <v>445</v>
      </c>
      <c r="E65" s="394"/>
      <c r="F65" s="394"/>
      <c r="G65" s="394"/>
      <c r="H65" s="394"/>
      <c r="I65" s="394"/>
      <c r="J65" s="394"/>
      <c r="K65" s="271"/>
    </row>
    <row r="66" spans="2:11" ht="15" customHeight="1">
      <c r="B66" s="270"/>
      <c r="C66" s="275"/>
      <c r="D66" s="394" t="s">
        <v>446</v>
      </c>
      <c r="E66" s="394"/>
      <c r="F66" s="394"/>
      <c r="G66" s="394"/>
      <c r="H66" s="394"/>
      <c r="I66" s="394"/>
      <c r="J66" s="394"/>
      <c r="K66" s="271"/>
    </row>
    <row r="67" spans="2:11" ht="15" customHeight="1">
      <c r="B67" s="270"/>
      <c r="C67" s="275"/>
      <c r="D67" s="394" t="s">
        <v>447</v>
      </c>
      <c r="E67" s="394"/>
      <c r="F67" s="394"/>
      <c r="G67" s="394"/>
      <c r="H67" s="394"/>
      <c r="I67" s="394"/>
      <c r="J67" s="394"/>
      <c r="K67" s="271"/>
    </row>
    <row r="68" spans="2:11" ht="15" customHeight="1">
      <c r="B68" s="270"/>
      <c r="C68" s="275"/>
      <c r="D68" s="394" t="s">
        <v>448</v>
      </c>
      <c r="E68" s="394"/>
      <c r="F68" s="394"/>
      <c r="G68" s="394"/>
      <c r="H68" s="394"/>
      <c r="I68" s="394"/>
      <c r="J68" s="394"/>
      <c r="K68" s="271"/>
    </row>
    <row r="69" spans="2:11" ht="12.75" customHeight="1">
      <c r="B69" s="279"/>
      <c r="C69" s="280"/>
      <c r="D69" s="280"/>
      <c r="E69" s="280"/>
      <c r="F69" s="280"/>
      <c r="G69" s="280"/>
      <c r="H69" s="280"/>
      <c r="I69" s="280"/>
      <c r="J69" s="280"/>
      <c r="K69" s="281"/>
    </row>
    <row r="70" spans="2:11" ht="18.75" customHeight="1">
      <c r="B70" s="282"/>
      <c r="C70" s="282"/>
      <c r="D70" s="282"/>
      <c r="E70" s="282"/>
      <c r="F70" s="282"/>
      <c r="G70" s="282"/>
      <c r="H70" s="282"/>
      <c r="I70" s="282"/>
      <c r="J70" s="282"/>
      <c r="K70" s="283"/>
    </row>
    <row r="71" spans="2:11" ht="18.75" customHeight="1">
      <c r="B71" s="283"/>
      <c r="C71" s="283"/>
      <c r="D71" s="283"/>
      <c r="E71" s="283"/>
      <c r="F71" s="283"/>
      <c r="G71" s="283"/>
      <c r="H71" s="283"/>
      <c r="I71" s="283"/>
      <c r="J71" s="283"/>
      <c r="K71" s="283"/>
    </row>
    <row r="72" spans="2:11" ht="7.5" customHeight="1">
      <c r="B72" s="284"/>
      <c r="C72" s="285"/>
      <c r="D72" s="285"/>
      <c r="E72" s="285"/>
      <c r="F72" s="285"/>
      <c r="G72" s="285"/>
      <c r="H72" s="285"/>
      <c r="I72" s="285"/>
      <c r="J72" s="285"/>
      <c r="K72" s="286"/>
    </row>
    <row r="73" spans="2:11" ht="45" customHeight="1">
      <c r="B73" s="287"/>
      <c r="C73" s="392" t="s">
        <v>95</v>
      </c>
      <c r="D73" s="392"/>
      <c r="E73" s="392"/>
      <c r="F73" s="392"/>
      <c r="G73" s="392"/>
      <c r="H73" s="392"/>
      <c r="I73" s="392"/>
      <c r="J73" s="392"/>
      <c r="K73" s="288"/>
    </row>
    <row r="74" spans="2:11" ht="17.25" customHeight="1">
      <c r="B74" s="287"/>
      <c r="C74" s="289" t="s">
        <v>449</v>
      </c>
      <c r="D74" s="289"/>
      <c r="E74" s="289"/>
      <c r="F74" s="289" t="s">
        <v>450</v>
      </c>
      <c r="G74" s="290"/>
      <c r="H74" s="289" t="s">
        <v>117</v>
      </c>
      <c r="I74" s="289" t="s">
        <v>62</v>
      </c>
      <c r="J74" s="289" t="s">
        <v>451</v>
      </c>
      <c r="K74" s="288"/>
    </row>
    <row r="75" spans="2:11" ht="17.25" customHeight="1">
      <c r="B75" s="287"/>
      <c r="C75" s="291" t="s">
        <v>452</v>
      </c>
      <c r="D75" s="291"/>
      <c r="E75" s="291"/>
      <c r="F75" s="292" t="s">
        <v>453</v>
      </c>
      <c r="G75" s="293"/>
      <c r="H75" s="291"/>
      <c r="I75" s="291"/>
      <c r="J75" s="291" t="s">
        <v>454</v>
      </c>
      <c r="K75" s="288"/>
    </row>
    <row r="76" spans="2:11" ht="5.25" customHeight="1">
      <c r="B76" s="287"/>
      <c r="C76" s="294"/>
      <c r="D76" s="294"/>
      <c r="E76" s="294"/>
      <c r="F76" s="294"/>
      <c r="G76" s="295"/>
      <c r="H76" s="294"/>
      <c r="I76" s="294"/>
      <c r="J76" s="294"/>
      <c r="K76" s="288"/>
    </row>
    <row r="77" spans="2:11" ht="15" customHeight="1">
      <c r="B77" s="287"/>
      <c r="C77" s="277" t="s">
        <v>58</v>
      </c>
      <c r="D77" s="294"/>
      <c r="E77" s="294"/>
      <c r="F77" s="296" t="s">
        <v>455</v>
      </c>
      <c r="G77" s="295"/>
      <c r="H77" s="277" t="s">
        <v>456</v>
      </c>
      <c r="I77" s="277" t="s">
        <v>457</v>
      </c>
      <c r="J77" s="277">
        <v>20</v>
      </c>
      <c r="K77" s="288"/>
    </row>
    <row r="78" spans="2:11" ht="15" customHeight="1">
      <c r="B78" s="287"/>
      <c r="C78" s="277" t="s">
        <v>458</v>
      </c>
      <c r="D78" s="277"/>
      <c r="E78" s="277"/>
      <c r="F78" s="296" t="s">
        <v>455</v>
      </c>
      <c r="G78" s="295"/>
      <c r="H78" s="277" t="s">
        <v>459</v>
      </c>
      <c r="I78" s="277" t="s">
        <v>457</v>
      </c>
      <c r="J78" s="277">
        <v>120</v>
      </c>
      <c r="K78" s="288"/>
    </row>
    <row r="79" spans="2:11" ht="15" customHeight="1">
      <c r="B79" s="297"/>
      <c r="C79" s="277" t="s">
        <v>460</v>
      </c>
      <c r="D79" s="277"/>
      <c r="E79" s="277"/>
      <c r="F79" s="296" t="s">
        <v>461</v>
      </c>
      <c r="G79" s="295"/>
      <c r="H79" s="277" t="s">
        <v>462</v>
      </c>
      <c r="I79" s="277" t="s">
        <v>457</v>
      </c>
      <c r="J79" s="277">
        <v>50</v>
      </c>
      <c r="K79" s="288"/>
    </row>
    <row r="80" spans="2:11" ht="15" customHeight="1">
      <c r="B80" s="297"/>
      <c r="C80" s="277" t="s">
        <v>463</v>
      </c>
      <c r="D80" s="277"/>
      <c r="E80" s="277"/>
      <c r="F80" s="296" t="s">
        <v>455</v>
      </c>
      <c r="G80" s="295"/>
      <c r="H80" s="277" t="s">
        <v>464</v>
      </c>
      <c r="I80" s="277" t="s">
        <v>465</v>
      </c>
      <c r="J80" s="277"/>
      <c r="K80" s="288"/>
    </row>
    <row r="81" spans="2:11" ht="15" customHeight="1">
      <c r="B81" s="297"/>
      <c r="C81" s="298" t="s">
        <v>466</v>
      </c>
      <c r="D81" s="298"/>
      <c r="E81" s="298"/>
      <c r="F81" s="299" t="s">
        <v>461</v>
      </c>
      <c r="G81" s="298"/>
      <c r="H81" s="298" t="s">
        <v>467</v>
      </c>
      <c r="I81" s="298" t="s">
        <v>457</v>
      </c>
      <c r="J81" s="298">
        <v>15</v>
      </c>
      <c r="K81" s="288"/>
    </row>
    <row r="82" spans="2:11" ht="15" customHeight="1">
      <c r="B82" s="297"/>
      <c r="C82" s="298" t="s">
        <v>468</v>
      </c>
      <c r="D82" s="298"/>
      <c r="E82" s="298"/>
      <c r="F82" s="299" t="s">
        <v>461</v>
      </c>
      <c r="G82" s="298"/>
      <c r="H82" s="298" t="s">
        <v>469</v>
      </c>
      <c r="I82" s="298" t="s">
        <v>457</v>
      </c>
      <c r="J82" s="298">
        <v>15</v>
      </c>
      <c r="K82" s="288"/>
    </row>
    <row r="83" spans="2:11" ht="15" customHeight="1">
      <c r="B83" s="297"/>
      <c r="C83" s="298" t="s">
        <v>470</v>
      </c>
      <c r="D83" s="298"/>
      <c r="E83" s="298"/>
      <c r="F83" s="299" t="s">
        <v>461</v>
      </c>
      <c r="G83" s="298"/>
      <c r="H83" s="298" t="s">
        <v>471</v>
      </c>
      <c r="I83" s="298" t="s">
        <v>457</v>
      </c>
      <c r="J83" s="298">
        <v>20</v>
      </c>
      <c r="K83" s="288"/>
    </row>
    <row r="84" spans="2:11" ht="15" customHeight="1">
      <c r="B84" s="297"/>
      <c r="C84" s="298" t="s">
        <v>472</v>
      </c>
      <c r="D84" s="298"/>
      <c r="E84" s="298"/>
      <c r="F84" s="299" t="s">
        <v>461</v>
      </c>
      <c r="G84" s="298"/>
      <c r="H84" s="298" t="s">
        <v>473</v>
      </c>
      <c r="I84" s="298" t="s">
        <v>457</v>
      </c>
      <c r="J84" s="298">
        <v>20</v>
      </c>
      <c r="K84" s="288"/>
    </row>
    <row r="85" spans="2:11" ht="15" customHeight="1">
      <c r="B85" s="297"/>
      <c r="C85" s="277" t="s">
        <v>474</v>
      </c>
      <c r="D85" s="277"/>
      <c r="E85" s="277"/>
      <c r="F85" s="296" t="s">
        <v>461</v>
      </c>
      <c r="G85" s="295"/>
      <c r="H85" s="277" t="s">
        <v>475</v>
      </c>
      <c r="I85" s="277" t="s">
        <v>457</v>
      </c>
      <c r="J85" s="277">
        <v>50</v>
      </c>
      <c r="K85" s="288"/>
    </row>
    <row r="86" spans="2:11" ht="15" customHeight="1">
      <c r="B86" s="297"/>
      <c r="C86" s="277" t="s">
        <v>476</v>
      </c>
      <c r="D86" s="277"/>
      <c r="E86" s="277"/>
      <c r="F86" s="296" t="s">
        <v>461</v>
      </c>
      <c r="G86" s="295"/>
      <c r="H86" s="277" t="s">
        <v>477</v>
      </c>
      <c r="I86" s="277" t="s">
        <v>457</v>
      </c>
      <c r="J86" s="277">
        <v>20</v>
      </c>
      <c r="K86" s="288"/>
    </row>
    <row r="87" spans="2:11" ht="15" customHeight="1">
      <c r="B87" s="297"/>
      <c r="C87" s="277" t="s">
        <v>478</v>
      </c>
      <c r="D87" s="277"/>
      <c r="E87" s="277"/>
      <c r="F87" s="296" t="s">
        <v>461</v>
      </c>
      <c r="G87" s="295"/>
      <c r="H87" s="277" t="s">
        <v>479</v>
      </c>
      <c r="I87" s="277" t="s">
        <v>457</v>
      </c>
      <c r="J87" s="277">
        <v>20</v>
      </c>
      <c r="K87" s="288"/>
    </row>
    <row r="88" spans="2:11" ht="15" customHeight="1">
      <c r="B88" s="297"/>
      <c r="C88" s="277" t="s">
        <v>480</v>
      </c>
      <c r="D88" s="277"/>
      <c r="E88" s="277"/>
      <c r="F88" s="296" t="s">
        <v>461</v>
      </c>
      <c r="G88" s="295"/>
      <c r="H88" s="277" t="s">
        <v>481</v>
      </c>
      <c r="I88" s="277" t="s">
        <v>457</v>
      </c>
      <c r="J88" s="277">
        <v>50</v>
      </c>
      <c r="K88" s="288"/>
    </row>
    <row r="89" spans="2:11" ht="15" customHeight="1">
      <c r="B89" s="297"/>
      <c r="C89" s="277" t="s">
        <v>482</v>
      </c>
      <c r="D89" s="277"/>
      <c r="E89" s="277"/>
      <c r="F89" s="296" t="s">
        <v>461</v>
      </c>
      <c r="G89" s="295"/>
      <c r="H89" s="277" t="s">
        <v>482</v>
      </c>
      <c r="I89" s="277" t="s">
        <v>457</v>
      </c>
      <c r="J89" s="277">
        <v>50</v>
      </c>
      <c r="K89" s="288"/>
    </row>
    <row r="90" spans="2:11" ht="15" customHeight="1">
      <c r="B90" s="297"/>
      <c r="C90" s="277" t="s">
        <v>122</v>
      </c>
      <c r="D90" s="277"/>
      <c r="E90" s="277"/>
      <c r="F90" s="296" t="s">
        <v>461</v>
      </c>
      <c r="G90" s="295"/>
      <c r="H90" s="277" t="s">
        <v>483</v>
      </c>
      <c r="I90" s="277" t="s">
        <v>457</v>
      </c>
      <c r="J90" s="277">
        <v>255</v>
      </c>
      <c r="K90" s="288"/>
    </row>
    <row r="91" spans="2:11" ht="15" customHeight="1">
      <c r="B91" s="297"/>
      <c r="C91" s="277" t="s">
        <v>484</v>
      </c>
      <c r="D91" s="277"/>
      <c r="E91" s="277"/>
      <c r="F91" s="296" t="s">
        <v>455</v>
      </c>
      <c r="G91" s="295"/>
      <c r="H91" s="277" t="s">
        <v>485</v>
      </c>
      <c r="I91" s="277" t="s">
        <v>486</v>
      </c>
      <c r="J91" s="277"/>
      <c r="K91" s="288"/>
    </row>
    <row r="92" spans="2:11" ht="15" customHeight="1">
      <c r="B92" s="297"/>
      <c r="C92" s="277" t="s">
        <v>487</v>
      </c>
      <c r="D92" s="277"/>
      <c r="E92" s="277"/>
      <c r="F92" s="296" t="s">
        <v>455</v>
      </c>
      <c r="G92" s="295"/>
      <c r="H92" s="277" t="s">
        <v>488</v>
      </c>
      <c r="I92" s="277" t="s">
        <v>489</v>
      </c>
      <c r="J92" s="277"/>
      <c r="K92" s="288"/>
    </row>
    <row r="93" spans="2:11" ht="15" customHeight="1">
      <c r="B93" s="297"/>
      <c r="C93" s="277" t="s">
        <v>490</v>
      </c>
      <c r="D93" s="277"/>
      <c r="E93" s="277"/>
      <c r="F93" s="296" t="s">
        <v>455</v>
      </c>
      <c r="G93" s="295"/>
      <c r="H93" s="277" t="s">
        <v>490</v>
      </c>
      <c r="I93" s="277" t="s">
        <v>489</v>
      </c>
      <c r="J93" s="277"/>
      <c r="K93" s="288"/>
    </row>
    <row r="94" spans="2:11" ht="15" customHeight="1">
      <c r="B94" s="297"/>
      <c r="C94" s="277" t="s">
        <v>43</v>
      </c>
      <c r="D94" s="277"/>
      <c r="E94" s="277"/>
      <c r="F94" s="296" t="s">
        <v>455</v>
      </c>
      <c r="G94" s="295"/>
      <c r="H94" s="277" t="s">
        <v>491</v>
      </c>
      <c r="I94" s="277" t="s">
        <v>489</v>
      </c>
      <c r="J94" s="277"/>
      <c r="K94" s="288"/>
    </row>
    <row r="95" spans="2:11" ht="15" customHeight="1">
      <c r="B95" s="297"/>
      <c r="C95" s="277" t="s">
        <v>53</v>
      </c>
      <c r="D95" s="277"/>
      <c r="E95" s="277"/>
      <c r="F95" s="296" t="s">
        <v>455</v>
      </c>
      <c r="G95" s="295"/>
      <c r="H95" s="277" t="s">
        <v>492</v>
      </c>
      <c r="I95" s="277" t="s">
        <v>489</v>
      </c>
      <c r="J95" s="277"/>
      <c r="K95" s="288"/>
    </row>
    <row r="96" spans="2:11" ht="15" customHeight="1">
      <c r="B96" s="300"/>
      <c r="C96" s="301"/>
      <c r="D96" s="301"/>
      <c r="E96" s="301"/>
      <c r="F96" s="301"/>
      <c r="G96" s="301"/>
      <c r="H96" s="301"/>
      <c r="I96" s="301"/>
      <c r="J96" s="301"/>
      <c r="K96" s="302"/>
    </row>
    <row r="97" spans="2:11" ht="18.75" customHeight="1">
      <c r="B97" s="303"/>
      <c r="C97" s="304"/>
      <c r="D97" s="304"/>
      <c r="E97" s="304"/>
      <c r="F97" s="304"/>
      <c r="G97" s="304"/>
      <c r="H97" s="304"/>
      <c r="I97" s="304"/>
      <c r="J97" s="304"/>
      <c r="K97" s="303"/>
    </row>
    <row r="98" spans="2:11" ht="18.75" customHeight="1">
      <c r="B98" s="283"/>
      <c r="C98" s="283"/>
      <c r="D98" s="283"/>
      <c r="E98" s="283"/>
      <c r="F98" s="283"/>
      <c r="G98" s="283"/>
      <c r="H98" s="283"/>
      <c r="I98" s="283"/>
      <c r="J98" s="283"/>
      <c r="K98" s="283"/>
    </row>
    <row r="99" spans="2:11" ht="7.5" customHeight="1">
      <c r="B99" s="284"/>
      <c r="C99" s="285"/>
      <c r="D99" s="285"/>
      <c r="E99" s="285"/>
      <c r="F99" s="285"/>
      <c r="G99" s="285"/>
      <c r="H99" s="285"/>
      <c r="I99" s="285"/>
      <c r="J99" s="285"/>
      <c r="K99" s="286"/>
    </row>
    <row r="100" spans="2:11" ht="45" customHeight="1">
      <c r="B100" s="287"/>
      <c r="C100" s="392" t="s">
        <v>493</v>
      </c>
      <c r="D100" s="392"/>
      <c r="E100" s="392"/>
      <c r="F100" s="392"/>
      <c r="G100" s="392"/>
      <c r="H100" s="392"/>
      <c r="I100" s="392"/>
      <c r="J100" s="392"/>
      <c r="K100" s="288"/>
    </row>
    <row r="101" spans="2:11" ht="17.25" customHeight="1">
      <c r="B101" s="287"/>
      <c r="C101" s="289" t="s">
        <v>449</v>
      </c>
      <c r="D101" s="289"/>
      <c r="E101" s="289"/>
      <c r="F101" s="289" t="s">
        <v>450</v>
      </c>
      <c r="G101" s="290"/>
      <c r="H101" s="289" t="s">
        <v>117</v>
      </c>
      <c r="I101" s="289" t="s">
        <v>62</v>
      </c>
      <c r="J101" s="289" t="s">
        <v>451</v>
      </c>
      <c r="K101" s="288"/>
    </row>
    <row r="102" spans="2:11" ht="17.25" customHeight="1">
      <c r="B102" s="287"/>
      <c r="C102" s="291" t="s">
        <v>452</v>
      </c>
      <c r="D102" s="291"/>
      <c r="E102" s="291"/>
      <c r="F102" s="292" t="s">
        <v>453</v>
      </c>
      <c r="G102" s="293"/>
      <c r="H102" s="291"/>
      <c r="I102" s="291"/>
      <c r="J102" s="291" t="s">
        <v>454</v>
      </c>
      <c r="K102" s="288"/>
    </row>
    <row r="103" spans="2:11" ht="5.25" customHeight="1">
      <c r="B103" s="287"/>
      <c r="C103" s="289"/>
      <c r="D103" s="289"/>
      <c r="E103" s="289"/>
      <c r="F103" s="289"/>
      <c r="G103" s="305"/>
      <c r="H103" s="289"/>
      <c r="I103" s="289"/>
      <c r="J103" s="289"/>
      <c r="K103" s="288"/>
    </row>
    <row r="104" spans="2:11" ht="15" customHeight="1">
      <c r="B104" s="287"/>
      <c r="C104" s="277" t="s">
        <v>58</v>
      </c>
      <c r="D104" s="294"/>
      <c r="E104" s="294"/>
      <c r="F104" s="296" t="s">
        <v>455</v>
      </c>
      <c r="G104" s="305"/>
      <c r="H104" s="277" t="s">
        <v>494</v>
      </c>
      <c r="I104" s="277" t="s">
        <v>457</v>
      </c>
      <c r="J104" s="277">
        <v>20</v>
      </c>
      <c r="K104" s="288"/>
    </row>
    <row r="105" spans="2:11" ht="15" customHeight="1">
      <c r="B105" s="287"/>
      <c r="C105" s="277" t="s">
        <v>458</v>
      </c>
      <c r="D105" s="277"/>
      <c r="E105" s="277"/>
      <c r="F105" s="296" t="s">
        <v>455</v>
      </c>
      <c r="G105" s="277"/>
      <c r="H105" s="277" t="s">
        <v>494</v>
      </c>
      <c r="I105" s="277" t="s">
        <v>457</v>
      </c>
      <c r="J105" s="277">
        <v>120</v>
      </c>
      <c r="K105" s="288"/>
    </row>
    <row r="106" spans="2:11" ht="15" customHeight="1">
      <c r="B106" s="297"/>
      <c r="C106" s="277" t="s">
        <v>460</v>
      </c>
      <c r="D106" s="277"/>
      <c r="E106" s="277"/>
      <c r="F106" s="296" t="s">
        <v>461</v>
      </c>
      <c r="G106" s="277"/>
      <c r="H106" s="277" t="s">
        <v>494</v>
      </c>
      <c r="I106" s="277" t="s">
        <v>457</v>
      </c>
      <c r="J106" s="277">
        <v>50</v>
      </c>
      <c r="K106" s="288"/>
    </row>
    <row r="107" spans="2:11" ht="15" customHeight="1">
      <c r="B107" s="297"/>
      <c r="C107" s="277" t="s">
        <v>463</v>
      </c>
      <c r="D107" s="277"/>
      <c r="E107" s="277"/>
      <c r="F107" s="296" t="s">
        <v>455</v>
      </c>
      <c r="G107" s="277"/>
      <c r="H107" s="277" t="s">
        <v>494</v>
      </c>
      <c r="I107" s="277" t="s">
        <v>465</v>
      </c>
      <c r="J107" s="277"/>
      <c r="K107" s="288"/>
    </row>
    <row r="108" spans="2:11" ht="15" customHeight="1">
      <c r="B108" s="297"/>
      <c r="C108" s="277" t="s">
        <v>474</v>
      </c>
      <c r="D108" s="277"/>
      <c r="E108" s="277"/>
      <c r="F108" s="296" t="s">
        <v>461</v>
      </c>
      <c r="G108" s="277"/>
      <c r="H108" s="277" t="s">
        <v>494</v>
      </c>
      <c r="I108" s="277" t="s">
        <v>457</v>
      </c>
      <c r="J108" s="277">
        <v>50</v>
      </c>
      <c r="K108" s="288"/>
    </row>
    <row r="109" spans="2:11" ht="15" customHeight="1">
      <c r="B109" s="297"/>
      <c r="C109" s="277" t="s">
        <v>482</v>
      </c>
      <c r="D109" s="277"/>
      <c r="E109" s="277"/>
      <c r="F109" s="296" t="s">
        <v>461</v>
      </c>
      <c r="G109" s="277"/>
      <c r="H109" s="277" t="s">
        <v>494</v>
      </c>
      <c r="I109" s="277" t="s">
        <v>457</v>
      </c>
      <c r="J109" s="277">
        <v>50</v>
      </c>
      <c r="K109" s="288"/>
    </row>
    <row r="110" spans="2:11" ht="15" customHeight="1">
      <c r="B110" s="297"/>
      <c r="C110" s="277" t="s">
        <v>480</v>
      </c>
      <c r="D110" s="277"/>
      <c r="E110" s="277"/>
      <c r="F110" s="296" t="s">
        <v>461</v>
      </c>
      <c r="G110" s="277"/>
      <c r="H110" s="277" t="s">
        <v>494</v>
      </c>
      <c r="I110" s="277" t="s">
        <v>457</v>
      </c>
      <c r="J110" s="277">
        <v>50</v>
      </c>
      <c r="K110" s="288"/>
    </row>
    <row r="111" spans="2:11" ht="15" customHeight="1">
      <c r="B111" s="297"/>
      <c r="C111" s="277" t="s">
        <v>58</v>
      </c>
      <c r="D111" s="277"/>
      <c r="E111" s="277"/>
      <c r="F111" s="296" t="s">
        <v>455</v>
      </c>
      <c r="G111" s="277"/>
      <c r="H111" s="277" t="s">
        <v>495</v>
      </c>
      <c r="I111" s="277" t="s">
        <v>457</v>
      </c>
      <c r="J111" s="277">
        <v>20</v>
      </c>
      <c r="K111" s="288"/>
    </row>
    <row r="112" spans="2:11" ht="15" customHeight="1">
      <c r="B112" s="297"/>
      <c r="C112" s="277" t="s">
        <v>496</v>
      </c>
      <c r="D112" s="277"/>
      <c r="E112" s="277"/>
      <c r="F112" s="296" t="s">
        <v>455</v>
      </c>
      <c r="G112" s="277"/>
      <c r="H112" s="277" t="s">
        <v>497</v>
      </c>
      <c r="I112" s="277" t="s">
        <v>457</v>
      </c>
      <c r="J112" s="277">
        <v>120</v>
      </c>
      <c r="K112" s="288"/>
    </row>
    <row r="113" spans="2:11" ht="15" customHeight="1">
      <c r="B113" s="297"/>
      <c r="C113" s="277" t="s">
        <v>43</v>
      </c>
      <c r="D113" s="277"/>
      <c r="E113" s="277"/>
      <c r="F113" s="296" t="s">
        <v>455</v>
      </c>
      <c r="G113" s="277"/>
      <c r="H113" s="277" t="s">
        <v>498</v>
      </c>
      <c r="I113" s="277" t="s">
        <v>489</v>
      </c>
      <c r="J113" s="277"/>
      <c r="K113" s="288"/>
    </row>
    <row r="114" spans="2:11" ht="15" customHeight="1">
      <c r="B114" s="297"/>
      <c r="C114" s="277" t="s">
        <v>53</v>
      </c>
      <c r="D114" s="277"/>
      <c r="E114" s="277"/>
      <c r="F114" s="296" t="s">
        <v>455</v>
      </c>
      <c r="G114" s="277"/>
      <c r="H114" s="277" t="s">
        <v>499</v>
      </c>
      <c r="I114" s="277" t="s">
        <v>489</v>
      </c>
      <c r="J114" s="277"/>
      <c r="K114" s="288"/>
    </row>
    <row r="115" spans="2:11" ht="15" customHeight="1">
      <c r="B115" s="297"/>
      <c r="C115" s="277" t="s">
        <v>62</v>
      </c>
      <c r="D115" s="277"/>
      <c r="E115" s="277"/>
      <c r="F115" s="296" t="s">
        <v>455</v>
      </c>
      <c r="G115" s="277"/>
      <c r="H115" s="277" t="s">
        <v>500</v>
      </c>
      <c r="I115" s="277" t="s">
        <v>501</v>
      </c>
      <c r="J115" s="277"/>
      <c r="K115" s="288"/>
    </row>
    <row r="116" spans="2:11" ht="15" customHeight="1">
      <c r="B116" s="300"/>
      <c r="C116" s="306"/>
      <c r="D116" s="306"/>
      <c r="E116" s="306"/>
      <c r="F116" s="306"/>
      <c r="G116" s="306"/>
      <c r="H116" s="306"/>
      <c r="I116" s="306"/>
      <c r="J116" s="306"/>
      <c r="K116" s="302"/>
    </row>
    <row r="117" spans="2:11" ht="18.75" customHeight="1">
      <c r="B117" s="307"/>
      <c r="C117" s="273"/>
      <c r="D117" s="273"/>
      <c r="E117" s="273"/>
      <c r="F117" s="308"/>
      <c r="G117" s="273"/>
      <c r="H117" s="273"/>
      <c r="I117" s="273"/>
      <c r="J117" s="273"/>
      <c r="K117" s="307"/>
    </row>
    <row r="118" spans="2:11" ht="18.75" customHeight="1">
      <c r="B118" s="283"/>
      <c r="C118" s="283"/>
      <c r="D118" s="283"/>
      <c r="E118" s="283"/>
      <c r="F118" s="283"/>
      <c r="G118" s="283"/>
      <c r="H118" s="283"/>
      <c r="I118" s="283"/>
      <c r="J118" s="283"/>
      <c r="K118" s="283"/>
    </row>
    <row r="119" spans="2:11" ht="7.5" customHeight="1">
      <c r="B119" s="309"/>
      <c r="C119" s="310"/>
      <c r="D119" s="310"/>
      <c r="E119" s="310"/>
      <c r="F119" s="310"/>
      <c r="G119" s="310"/>
      <c r="H119" s="310"/>
      <c r="I119" s="310"/>
      <c r="J119" s="310"/>
      <c r="K119" s="311"/>
    </row>
    <row r="120" spans="2:11" ht="45" customHeight="1">
      <c r="B120" s="312"/>
      <c r="C120" s="391" t="s">
        <v>502</v>
      </c>
      <c r="D120" s="391"/>
      <c r="E120" s="391"/>
      <c r="F120" s="391"/>
      <c r="G120" s="391"/>
      <c r="H120" s="391"/>
      <c r="I120" s="391"/>
      <c r="J120" s="391"/>
      <c r="K120" s="313"/>
    </row>
    <row r="121" spans="2:11" ht="17.25" customHeight="1">
      <c r="B121" s="314"/>
      <c r="C121" s="289" t="s">
        <v>449</v>
      </c>
      <c r="D121" s="289"/>
      <c r="E121" s="289"/>
      <c r="F121" s="289" t="s">
        <v>450</v>
      </c>
      <c r="G121" s="290"/>
      <c r="H121" s="289" t="s">
        <v>117</v>
      </c>
      <c r="I121" s="289" t="s">
        <v>62</v>
      </c>
      <c r="J121" s="289" t="s">
        <v>451</v>
      </c>
      <c r="K121" s="315"/>
    </row>
    <row r="122" spans="2:11" ht="17.25" customHeight="1">
      <c r="B122" s="314"/>
      <c r="C122" s="291" t="s">
        <v>452</v>
      </c>
      <c r="D122" s="291"/>
      <c r="E122" s="291"/>
      <c r="F122" s="292" t="s">
        <v>453</v>
      </c>
      <c r="G122" s="293"/>
      <c r="H122" s="291"/>
      <c r="I122" s="291"/>
      <c r="J122" s="291" t="s">
        <v>454</v>
      </c>
      <c r="K122" s="315"/>
    </row>
    <row r="123" spans="2:11" ht="5.25" customHeight="1">
      <c r="B123" s="316"/>
      <c r="C123" s="294"/>
      <c r="D123" s="294"/>
      <c r="E123" s="294"/>
      <c r="F123" s="294"/>
      <c r="G123" s="277"/>
      <c r="H123" s="294"/>
      <c r="I123" s="294"/>
      <c r="J123" s="294"/>
      <c r="K123" s="317"/>
    </row>
    <row r="124" spans="2:11" ht="15" customHeight="1">
      <c r="B124" s="316"/>
      <c r="C124" s="277" t="s">
        <v>458</v>
      </c>
      <c r="D124" s="294"/>
      <c r="E124" s="294"/>
      <c r="F124" s="296" t="s">
        <v>455</v>
      </c>
      <c r="G124" s="277"/>
      <c r="H124" s="277" t="s">
        <v>494</v>
      </c>
      <c r="I124" s="277" t="s">
        <v>457</v>
      </c>
      <c r="J124" s="277">
        <v>120</v>
      </c>
      <c r="K124" s="318"/>
    </row>
    <row r="125" spans="2:11" ht="15" customHeight="1">
      <c r="B125" s="316"/>
      <c r="C125" s="277" t="s">
        <v>503</v>
      </c>
      <c r="D125" s="277"/>
      <c r="E125" s="277"/>
      <c r="F125" s="296" t="s">
        <v>455</v>
      </c>
      <c r="G125" s="277"/>
      <c r="H125" s="277" t="s">
        <v>504</v>
      </c>
      <c r="I125" s="277" t="s">
        <v>457</v>
      </c>
      <c r="J125" s="277" t="s">
        <v>505</v>
      </c>
      <c r="K125" s="318"/>
    </row>
    <row r="126" spans="2:11" ht="15" customHeight="1">
      <c r="B126" s="316"/>
      <c r="C126" s="277" t="s">
        <v>404</v>
      </c>
      <c r="D126" s="277"/>
      <c r="E126" s="277"/>
      <c r="F126" s="296" t="s">
        <v>455</v>
      </c>
      <c r="G126" s="277"/>
      <c r="H126" s="277" t="s">
        <v>506</v>
      </c>
      <c r="I126" s="277" t="s">
        <v>457</v>
      </c>
      <c r="J126" s="277" t="s">
        <v>505</v>
      </c>
      <c r="K126" s="318"/>
    </row>
    <row r="127" spans="2:11" ht="15" customHeight="1">
      <c r="B127" s="316"/>
      <c r="C127" s="277" t="s">
        <v>466</v>
      </c>
      <c r="D127" s="277"/>
      <c r="E127" s="277"/>
      <c r="F127" s="296" t="s">
        <v>461</v>
      </c>
      <c r="G127" s="277"/>
      <c r="H127" s="277" t="s">
        <v>467</v>
      </c>
      <c r="I127" s="277" t="s">
        <v>457</v>
      </c>
      <c r="J127" s="277">
        <v>15</v>
      </c>
      <c r="K127" s="318"/>
    </row>
    <row r="128" spans="2:11" ht="15" customHeight="1">
      <c r="B128" s="316"/>
      <c r="C128" s="298" t="s">
        <v>468</v>
      </c>
      <c r="D128" s="298"/>
      <c r="E128" s="298"/>
      <c r="F128" s="299" t="s">
        <v>461</v>
      </c>
      <c r="G128" s="298"/>
      <c r="H128" s="298" t="s">
        <v>469</v>
      </c>
      <c r="I128" s="298" t="s">
        <v>457</v>
      </c>
      <c r="J128" s="298">
        <v>15</v>
      </c>
      <c r="K128" s="318"/>
    </row>
    <row r="129" spans="2:11" ht="15" customHeight="1">
      <c r="B129" s="316"/>
      <c r="C129" s="298" t="s">
        <v>470</v>
      </c>
      <c r="D129" s="298"/>
      <c r="E129" s="298"/>
      <c r="F129" s="299" t="s">
        <v>461</v>
      </c>
      <c r="G129" s="298"/>
      <c r="H129" s="298" t="s">
        <v>471</v>
      </c>
      <c r="I129" s="298" t="s">
        <v>457</v>
      </c>
      <c r="J129" s="298">
        <v>20</v>
      </c>
      <c r="K129" s="318"/>
    </row>
    <row r="130" spans="2:11" ht="15" customHeight="1">
      <c r="B130" s="316"/>
      <c r="C130" s="298" t="s">
        <v>472</v>
      </c>
      <c r="D130" s="298"/>
      <c r="E130" s="298"/>
      <c r="F130" s="299" t="s">
        <v>461</v>
      </c>
      <c r="G130" s="298"/>
      <c r="H130" s="298" t="s">
        <v>473</v>
      </c>
      <c r="I130" s="298" t="s">
        <v>457</v>
      </c>
      <c r="J130" s="298">
        <v>20</v>
      </c>
      <c r="K130" s="318"/>
    </row>
    <row r="131" spans="2:11" ht="15" customHeight="1">
      <c r="B131" s="316"/>
      <c r="C131" s="277" t="s">
        <v>460</v>
      </c>
      <c r="D131" s="277"/>
      <c r="E131" s="277"/>
      <c r="F131" s="296" t="s">
        <v>461</v>
      </c>
      <c r="G131" s="277"/>
      <c r="H131" s="277" t="s">
        <v>494</v>
      </c>
      <c r="I131" s="277" t="s">
        <v>457</v>
      </c>
      <c r="J131" s="277">
        <v>50</v>
      </c>
      <c r="K131" s="318"/>
    </row>
    <row r="132" spans="2:11" ht="15" customHeight="1">
      <c r="B132" s="316"/>
      <c r="C132" s="277" t="s">
        <v>474</v>
      </c>
      <c r="D132" s="277"/>
      <c r="E132" s="277"/>
      <c r="F132" s="296" t="s">
        <v>461</v>
      </c>
      <c r="G132" s="277"/>
      <c r="H132" s="277" t="s">
        <v>494</v>
      </c>
      <c r="I132" s="277" t="s">
        <v>457</v>
      </c>
      <c r="J132" s="277">
        <v>50</v>
      </c>
      <c r="K132" s="318"/>
    </row>
    <row r="133" spans="2:11" ht="15" customHeight="1">
      <c r="B133" s="316"/>
      <c r="C133" s="277" t="s">
        <v>480</v>
      </c>
      <c r="D133" s="277"/>
      <c r="E133" s="277"/>
      <c r="F133" s="296" t="s">
        <v>461</v>
      </c>
      <c r="G133" s="277"/>
      <c r="H133" s="277" t="s">
        <v>494</v>
      </c>
      <c r="I133" s="277" t="s">
        <v>457</v>
      </c>
      <c r="J133" s="277">
        <v>50</v>
      </c>
      <c r="K133" s="318"/>
    </row>
    <row r="134" spans="2:11" ht="15" customHeight="1">
      <c r="B134" s="316"/>
      <c r="C134" s="277" t="s">
        <v>482</v>
      </c>
      <c r="D134" s="277"/>
      <c r="E134" s="277"/>
      <c r="F134" s="296" t="s">
        <v>461</v>
      </c>
      <c r="G134" s="277"/>
      <c r="H134" s="277" t="s">
        <v>494</v>
      </c>
      <c r="I134" s="277" t="s">
        <v>457</v>
      </c>
      <c r="J134" s="277">
        <v>50</v>
      </c>
      <c r="K134" s="318"/>
    </row>
    <row r="135" spans="2:11" ht="15" customHeight="1">
      <c r="B135" s="316"/>
      <c r="C135" s="277" t="s">
        <v>122</v>
      </c>
      <c r="D135" s="277"/>
      <c r="E135" s="277"/>
      <c r="F135" s="296" t="s">
        <v>461</v>
      </c>
      <c r="G135" s="277"/>
      <c r="H135" s="277" t="s">
        <v>507</v>
      </c>
      <c r="I135" s="277" t="s">
        <v>457</v>
      </c>
      <c r="J135" s="277">
        <v>255</v>
      </c>
      <c r="K135" s="318"/>
    </row>
    <row r="136" spans="2:11" ht="15" customHeight="1">
      <c r="B136" s="316"/>
      <c r="C136" s="277" t="s">
        <v>484</v>
      </c>
      <c r="D136" s="277"/>
      <c r="E136" s="277"/>
      <c r="F136" s="296" t="s">
        <v>455</v>
      </c>
      <c r="G136" s="277"/>
      <c r="H136" s="277" t="s">
        <v>508</v>
      </c>
      <c r="I136" s="277" t="s">
        <v>486</v>
      </c>
      <c r="J136" s="277"/>
      <c r="K136" s="318"/>
    </row>
    <row r="137" spans="2:11" ht="15" customHeight="1">
      <c r="B137" s="316"/>
      <c r="C137" s="277" t="s">
        <v>487</v>
      </c>
      <c r="D137" s="277"/>
      <c r="E137" s="277"/>
      <c r="F137" s="296" t="s">
        <v>455</v>
      </c>
      <c r="G137" s="277"/>
      <c r="H137" s="277" t="s">
        <v>509</v>
      </c>
      <c r="I137" s="277" t="s">
        <v>489</v>
      </c>
      <c r="J137" s="277"/>
      <c r="K137" s="318"/>
    </row>
    <row r="138" spans="2:11" ht="15" customHeight="1">
      <c r="B138" s="316"/>
      <c r="C138" s="277" t="s">
        <v>490</v>
      </c>
      <c r="D138" s="277"/>
      <c r="E138" s="277"/>
      <c r="F138" s="296" t="s">
        <v>455</v>
      </c>
      <c r="G138" s="277"/>
      <c r="H138" s="277" t="s">
        <v>490</v>
      </c>
      <c r="I138" s="277" t="s">
        <v>489</v>
      </c>
      <c r="J138" s="277"/>
      <c r="K138" s="318"/>
    </row>
    <row r="139" spans="2:11" ht="15" customHeight="1">
      <c r="B139" s="316"/>
      <c r="C139" s="277" t="s">
        <v>43</v>
      </c>
      <c r="D139" s="277"/>
      <c r="E139" s="277"/>
      <c r="F139" s="296" t="s">
        <v>455</v>
      </c>
      <c r="G139" s="277"/>
      <c r="H139" s="277" t="s">
        <v>510</v>
      </c>
      <c r="I139" s="277" t="s">
        <v>489</v>
      </c>
      <c r="J139" s="277"/>
      <c r="K139" s="318"/>
    </row>
    <row r="140" spans="2:11" ht="15" customHeight="1">
      <c r="B140" s="316"/>
      <c r="C140" s="277" t="s">
        <v>511</v>
      </c>
      <c r="D140" s="277"/>
      <c r="E140" s="277"/>
      <c r="F140" s="296" t="s">
        <v>455</v>
      </c>
      <c r="G140" s="277"/>
      <c r="H140" s="277" t="s">
        <v>512</v>
      </c>
      <c r="I140" s="277" t="s">
        <v>489</v>
      </c>
      <c r="J140" s="277"/>
      <c r="K140" s="318"/>
    </row>
    <row r="141" spans="2:11" ht="15" customHeight="1">
      <c r="B141" s="319"/>
      <c r="C141" s="320"/>
      <c r="D141" s="320"/>
      <c r="E141" s="320"/>
      <c r="F141" s="320"/>
      <c r="G141" s="320"/>
      <c r="H141" s="320"/>
      <c r="I141" s="320"/>
      <c r="J141" s="320"/>
      <c r="K141" s="321"/>
    </row>
    <row r="142" spans="2:11" ht="18.75" customHeight="1">
      <c r="B142" s="273"/>
      <c r="C142" s="273"/>
      <c r="D142" s="273"/>
      <c r="E142" s="273"/>
      <c r="F142" s="308"/>
      <c r="G142" s="273"/>
      <c r="H142" s="273"/>
      <c r="I142" s="273"/>
      <c r="J142" s="273"/>
      <c r="K142" s="273"/>
    </row>
    <row r="143" spans="2:11" ht="18.75" customHeight="1">
      <c r="B143" s="283"/>
      <c r="C143" s="283"/>
      <c r="D143" s="283"/>
      <c r="E143" s="283"/>
      <c r="F143" s="283"/>
      <c r="G143" s="283"/>
      <c r="H143" s="283"/>
      <c r="I143" s="283"/>
      <c r="J143" s="283"/>
      <c r="K143" s="283"/>
    </row>
    <row r="144" spans="2:11" ht="7.5" customHeight="1">
      <c r="B144" s="284"/>
      <c r="C144" s="285"/>
      <c r="D144" s="285"/>
      <c r="E144" s="285"/>
      <c r="F144" s="285"/>
      <c r="G144" s="285"/>
      <c r="H144" s="285"/>
      <c r="I144" s="285"/>
      <c r="J144" s="285"/>
      <c r="K144" s="286"/>
    </row>
    <row r="145" spans="2:11" ht="45" customHeight="1">
      <c r="B145" s="287"/>
      <c r="C145" s="392" t="s">
        <v>513</v>
      </c>
      <c r="D145" s="392"/>
      <c r="E145" s="392"/>
      <c r="F145" s="392"/>
      <c r="G145" s="392"/>
      <c r="H145" s="392"/>
      <c r="I145" s="392"/>
      <c r="J145" s="392"/>
      <c r="K145" s="288"/>
    </row>
    <row r="146" spans="2:11" ht="17.25" customHeight="1">
      <c r="B146" s="287"/>
      <c r="C146" s="289" t="s">
        <v>449</v>
      </c>
      <c r="D146" s="289"/>
      <c r="E146" s="289"/>
      <c r="F146" s="289" t="s">
        <v>450</v>
      </c>
      <c r="G146" s="290"/>
      <c r="H146" s="289" t="s">
        <v>117</v>
      </c>
      <c r="I146" s="289" t="s">
        <v>62</v>
      </c>
      <c r="J146" s="289" t="s">
        <v>451</v>
      </c>
      <c r="K146" s="288"/>
    </row>
    <row r="147" spans="2:11" ht="17.25" customHeight="1">
      <c r="B147" s="287"/>
      <c r="C147" s="291" t="s">
        <v>452</v>
      </c>
      <c r="D147" s="291"/>
      <c r="E147" s="291"/>
      <c r="F147" s="292" t="s">
        <v>453</v>
      </c>
      <c r="G147" s="293"/>
      <c r="H147" s="291"/>
      <c r="I147" s="291"/>
      <c r="J147" s="291" t="s">
        <v>454</v>
      </c>
      <c r="K147" s="288"/>
    </row>
    <row r="148" spans="2:11" ht="5.25" customHeight="1">
      <c r="B148" s="297"/>
      <c r="C148" s="294"/>
      <c r="D148" s="294"/>
      <c r="E148" s="294"/>
      <c r="F148" s="294"/>
      <c r="G148" s="295"/>
      <c r="H148" s="294"/>
      <c r="I148" s="294"/>
      <c r="J148" s="294"/>
      <c r="K148" s="318"/>
    </row>
    <row r="149" spans="2:11" ht="15" customHeight="1">
      <c r="B149" s="297"/>
      <c r="C149" s="322" t="s">
        <v>458</v>
      </c>
      <c r="D149" s="277"/>
      <c r="E149" s="277"/>
      <c r="F149" s="323" t="s">
        <v>455</v>
      </c>
      <c r="G149" s="277"/>
      <c r="H149" s="322" t="s">
        <v>494</v>
      </c>
      <c r="I149" s="322" t="s">
        <v>457</v>
      </c>
      <c r="J149" s="322">
        <v>120</v>
      </c>
      <c r="K149" s="318"/>
    </row>
    <row r="150" spans="2:11" ht="15" customHeight="1">
      <c r="B150" s="297"/>
      <c r="C150" s="322" t="s">
        <v>503</v>
      </c>
      <c r="D150" s="277"/>
      <c r="E150" s="277"/>
      <c r="F150" s="323" t="s">
        <v>455</v>
      </c>
      <c r="G150" s="277"/>
      <c r="H150" s="322" t="s">
        <v>514</v>
      </c>
      <c r="I150" s="322" t="s">
        <v>457</v>
      </c>
      <c r="J150" s="322" t="s">
        <v>505</v>
      </c>
      <c r="K150" s="318"/>
    </row>
    <row r="151" spans="2:11" ht="15" customHeight="1">
      <c r="B151" s="297"/>
      <c r="C151" s="322" t="s">
        <v>404</v>
      </c>
      <c r="D151" s="277"/>
      <c r="E151" s="277"/>
      <c r="F151" s="323" t="s">
        <v>455</v>
      </c>
      <c r="G151" s="277"/>
      <c r="H151" s="322" t="s">
        <v>515</v>
      </c>
      <c r="I151" s="322" t="s">
        <v>457</v>
      </c>
      <c r="J151" s="322" t="s">
        <v>505</v>
      </c>
      <c r="K151" s="318"/>
    </row>
    <row r="152" spans="2:11" ht="15" customHeight="1">
      <c r="B152" s="297"/>
      <c r="C152" s="322" t="s">
        <v>460</v>
      </c>
      <c r="D152" s="277"/>
      <c r="E152" s="277"/>
      <c r="F152" s="323" t="s">
        <v>461</v>
      </c>
      <c r="G152" s="277"/>
      <c r="H152" s="322" t="s">
        <v>494</v>
      </c>
      <c r="I152" s="322" t="s">
        <v>457</v>
      </c>
      <c r="J152" s="322">
        <v>50</v>
      </c>
      <c r="K152" s="318"/>
    </row>
    <row r="153" spans="2:11" ht="15" customHeight="1">
      <c r="B153" s="297"/>
      <c r="C153" s="322" t="s">
        <v>463</v>
      </c>
      <c r="D153" s="277"/>
      <c r="E153" s="277"/>
      <c r="F153" s="323" t="s">
        <v>455</v>
      </c>
      <c r="G153" s="277"/>
      <c r="H153" s="322" t="s">
        <v>494</v>
      </c>
      <c r="I153" s="322" t="s">
        <v>465</v>
      </c>
      <c r="J153" s="322"/>
      <c r="K153" s="318"/>
    </row>
    <row r="154" spans="2:11" ht="15" customHeight="1">
      <c r="B154" s="297"/>
      <c r="C154" s="322" t="s">
        <v>474</v>
      </c>
      <c r="D154" s="277"/>
      <c r="E154" s="277"/>
      <c r="F154" s="323" t="s">
        <v>461</v>
      </c>
      <c r="G154" s="277"/>
      <c r="H154" s="322" t="s">
        <v>494</v>
      </c>
      <c r="I154" s="322" t="s">
        <v>457</v>
      </c>
      <c r="J154" s="322">
        <v>50</v>
      </c>
      <c r="K154" s="318"/>
    </row>
    <row r="155" spans="2:11" ht="15" customHeight="1">
      <c r="B155" s="297"/>
      <c r="C155" s="322" t="s">
        <v>482</v>
      </c>
      <c r="D155" s="277"/>
      <c r="E155" s="277"/>
      <c r="F155" s="323" t="s">
        <v>461</v>
      </c>
      <c r="G155" s="277"/>
      <c r="H155" s="322" t="s">
        <v>494</v>
      </c>
      <c r="I155" s="322" t="s">
        <v>457</v>
      </c>
      <c r="J155" s="322">
        <v>50</v>
      </c>
      <c r="K155" s="318"/>
    </row>
    <row r="156" spans="2:11" ht="15" customHeight="1">
      <c r="B156" s="297"/>
      <c r="C156" s="322" t="s">
        <v>480</v>
      </c>
      <c r="D156" s="277"/>
      <c r="E156" s="277"/>
      <c r="F156" s="323" t="s">
        <v>461</v>
      </c>
      <c r="G156" s="277"/>
      <c r="H156" s="322" t="s">
        <v>494</v>
      </c>
      <c r="I156" s="322" t="s">
        <v>457</v>
      </c>
      <c r="J156" s="322">
        <v>50</v>
      </c>
      <c r="K156" s="318"/>
    </row>
    <row r="157" spans="2:11" ht="15" customHeight="1">
      <c r="B157" s="297"/>
      <c r="C157" s="322" t="s">
        <v>100</v>
      </c>
      <c r="D157" s="277"/>
      <c r="E157" s="277"/>
      <c r="F157" s="323" t="s">
        <v>455</v>
      </c>
      <c r="G157" s="277"/>
      <c r="H157" s="322" t="s">
        <v>516</v>
      </c>
      <c r="I157" s="322" t="s">
        <v>457</v>
      </c>
      <c r="J157" s="322" t="s">
        <v>517</v>
      </c>
      <c r="K157" s="318"/>
    </row>
    <row r="158" spans="2:11" ht="15" customHeight="1">
      <c r="B158" s="297"/>
      <c r="C158" s="322" t="s">
        <v>518</v>
      </c>
      <c r="D158" s="277"/>
      <c r="E158" s="277"/>
      <c r="F158" s="323" t="s">
        <v>455</v>
      </c>
      <c r="G158" s="277"/>
      <c r="H158" s="322" t="s">
        <v>519</v>
      </c>
      <c r="I158" s="322" t="s">
        <v>489</v>
      </c>
      <c r="J158" s="322"/>
      <c r="K158" s="318"/>
    </row>
    <row r="159" spans="2:11" ht="15" customHeight="1">
      <c r="B159" s="324"/>
      <c r="C159" s="306"/>
      <c r="D159" s="306"/>
      <c r="E159" s="306"/>
      <c r="F159" s="306"/>
      <c r="G159" s="306"/>
      <c r="H159" s="306"/>
      <c r="I159" s="306"/>
      <c r="J159" s="306"/>
      <c r="K159" s="325"/>
    </row>
    <row r="160" spans="2:11" ht="18.75" customHeight="1">
      <c r="B160" s="273"/>
      <c r="C160" s="277"/>
      <c r="D160" s="277"/>
      <c r="E160" s="277"/>
      <c r="F160" s="296"/>
      <c r="G160" s="277"/>
      <c r="H160" s="277"/>
      <c r="I160" s="277"/>
      <c r="J160" s="277"/>
      <c r="K160" s="273"/>
    </row>
    <row r="161" spans="2:11" ht="18.75" customHeight="1">
      <c r="B161" s="283"/>
      <c r="C161" s="283"/>
      <c r="D161" s="283"/>
      <c r="E161" s="283"/>
      <c r="F161" s="283"/>
      <c r="G161" s="283"/>
      <c r="H161" s="283"/>
      <c r="I161" s="283"/>
      <c r="J161" s="283"/>
      <c r="K161" s="283"/>
    </row>
    <row r="162" spans="2:11" ht="7.5" customHeight="1">
      <c r="B162" s="265"/>
      <c r="C162" s="266"/>
      <c r="D162" s="266"/>
      <c r="E162" s="266"/>
      <c r="F162" s="266"/>
      <c r="G162" s="266"/>
      <c r="H162" s="266"/>
      <c r="I162" s="266"/>
      <c r="J162" s="266"/>
      <c r="K162" s="267"/>
    </row>
    <row r="163" spans="2:11" ht="45" customHeight="1">
      <c r="B163" s="268"/>
      <c r="C163" s="391" t="s">
        <v>520</v>
      </c>
      <c r="D163" s="391"/>
      <c r="E163" s="391"/>
      <c r="F163" s="391"/>
      <c r="G163" s="391"/>
      <c r="H163" s="391"/>
      <c r="I163" s="391"/>
      <c r="J163" s="391"/>
      <c r="K163" s="269"/>
    </row>
    <row r="164" spans="2:11" ht="17.25" customHeight="1">
      <c r="B164" s="268"/>
      <c r="C164" s="289" t="s">
        <v>449</v>
      </c>
      <c r="D164" s="289"/>
      <c r="E164" s="289"/>
      <c r="F164" s="289" t="s">
        <v>450</v>
      </c>
      <c r="G164" s="326"/>
      <c r="H164" s="327" t="s">
        <v>117</v>
      </c>
      <c r="I164" s="327" t="s">
        <v>62</v>
      </c>
      <c r="J164" s="289" t="s">
        <v>451</v>
      </c>
      <c r="K164" s="269"/>
    </row>
    <row r="165" spans="2:11" ht="17.25" customHeight="1">
      <c r="B165" s="270"/>
      <c r="C165" s="291" t="s">
        <v>452</v>
      </c>
      <c r="D165" s="291"/>
      <c r="E165" s="291"/>
      <c r="F165" s="292" t="s">
        <v>453</v>
      </c>
      <c r="G165" s="328"/>
      <c r="H165" s="329"/>
      <c r="I165" s="329"/>
      <c r="J165" s="291" t="s">
        <v>454</v>
      </c>
      <c r="K165" s="271"/>
    </row>
    <row r="166" spans="2:11" ht="5.25" customHeight="1">
      <c r="B166" s="297"/>
      <c r="C166" s="294"/>
      <c r="D166" s="294"/>
      <c r="E166" s="294"/>
      <c r="F166" s="294"/>
      <c r="G166" s="295"/>
      <c r="H166" s="294"/>
      <c r="I166" s="294"/>
      <c r="J166" s="294"/>
      <c r="K166" s="318"/>
    </row>
    <row r="167" spans="2:11" ht="15" customHeight="1">
      <c r="B167" s="297"/>
      <c r="C167" s="277" t="s">
        <v>458</v>
      </c>
      <c r="D167" s="277"/>
      <c r="E167" s="277"/>
      <c r="F167" s="296" t="s">
        <v>455</v>
      </c>
      <c r="G167" s="277"/>
      <c r="H167" s="277" t="s">
        <v>494</v>
      </c>
      <c r="I167" s="277" t="s">
        <v>457</v>
      </c>
      <c r="J167" s="277">
        <v>120</v>
      </c>
      <c r="K167" s="318"/>
    </row>
    <row r="168" spans="2:11" ht="15" customHeight="1">
      <c r="B168" s="297"/>
      <c r="C168" s="277" t="s">
        <v>503</v>
      </c>
      <c r="D168" s="277"/>
      <c r="E168" s="277"/>
      <c r="F168" s="296" t="s">
        <v>455</v>
      </c>
      <c r="G168" s="277"/>
      <c r="H168" s="277" t="s">
        <v>504</v>
      </c>
      <c r="I168" s="277" t="s">
        <v>457</v>
      </c>
      <c r="J168" s="277" t="s">
        <v>505</v>
      </c>
      <c r="K168" s="318"/>
    </row>
    <row r="169" spans="2:11" ht="15" customHeight="1">
      <c r="B169" s="297"/>
      <c r="C169" s="277" t="s">
        <v>404</v>
      </c>
      <c r="D169" s="277"/>
      <c r="E169" s="277"/>
      <c r="F169" s="296" t="s">
        <v>455</v>
      </c>
      <c r="G169" s="277"/>
      <c r="H169" s="277" t="s">
        <v>521</v>
      </c>
      <c r="I169" s="277" t="s">
        <v>457</v>
      </c>
      <c r="J169" s="277" t="s">
        <v>505</v>
      </c>
      <c r="K169" s="318"/>
    </row>
    <row r="170" spans="2:11" ht="15" customHeight="1">
      <c r="B170" s="297"/>
      <c r="C170" s="277" t="s">
        <v>460</v>
      </c>
      <c r="D170" s="277"/>
      <c r="E170" s="277"/>
      <c r="F170" s="296" t="s">
        <v>461</v>
      </c>
      <c r="G170" s="277"/>
      <c r="H170" s="277" t="s">
        <v>521</v>
      </c>
      <c r="I170" s="277" t="s">
        <v>457</v>
      </c>
      <c r="J170" s="277">
        <v>50</v>
      </c>
      <c r="K170" s="318"/>
    </row>
    <row r="171" spans="2:11" ht="15" customHeight="1">
      <c r="B171" s="297"/>
      <c r="C171" s="277" t="s">
        <v>463</v>
      </c>
      <c r="D171" s="277"/>
      <c r="E171" s="277"/>
      <c r="F171" s="296" t="s">
        <v>455</v>
      </c>
      <c r="G171" s="277"/>
      <c r="H171" s="277" t="s">
        <v>521</v>
      </c>
      <c r="I171" s="277" t="s">
        <v>465</v>
      </c>
      <c r="J171" s="277"/>
      <c r="K171" s="318"/>
    </row>
    <row r="172" spans="2:11" ht="15" customHeight="1">
      <c r="B172" s="297"/>
      <c r="C172" s="277" t="s">
        <v>474</v>
      </c>
      <c r="D172" s="277"/>
      <c r="E172" s="277"/>
      <c r="F172" s="296" t="s">
        <v>461</v>
      </c>
      <c r="G172" s="277"/>
      <c r="H172" s="277" t="s">
        <v>521</v>
      </c>
      <c r="I172" s="277" t="s">
        <v>457</v>
      </c>
      <c r="J172" s="277">
        <v>50</v>
      </c>
      <c r="K172" s="318"/>
    </row>
    <row r="173" spans="2:11" ht="15" customHeight="1">
      <c r="B173" s="297"/>
      <c r="C173" s="277" t="s">
        <v>482</v>
      </c>
      <c r="D173" s="277"/>
      <c r="E173" s="277"/>
      <c r="F173" s="296" t="s">
        <v>461</v>
      </c>
      <c r="G173" s="277"/>
      <c r="H173" s="277" t="s">
        <v>521</v>
      </c>
      <c r="I173" s="277" t="s">
        <v>457</v>
      </c>
      <c r="J173" s="277">
        <v>50</v>
      </c>
      <c r="K173" s="318"/>
    </row>
    <row r="174" spans="2:11" ht="15" customHeight="1">
      <c r="B174" s="297"/>
      <c r="C174" s="277" t="s">
        <v>480</v>
      </c>
      <c r="D174" s="277"/>
      <c r="E174" s="277"/>
      <c r="F174" s="296" t="s">
        <v>461</v>
      </c>
      <c r="G174" s="277"/>
      <c r="H174" s="277" t="s">
        <v>521</v>
      </c>
      <c r="I174" s="277" t="s">
        <v>457</v>
      </c>
      <c r="J174" s="277">
        <v>50</v>
      </c>
      <c r="K174" s="318"/>
    </row>
    <row r="175" spans="2:11" ht="15" customHeight="1">
      <c r="B175" s="297"/>
      <c r="C175" s="277" t="s">
        <v>116</v>
      </c>
      <c r="D175" s="277"/>
      <c r="E175" s="277"/>
      <c r="F175" s="296" t="s">
        <v>455</v>
      </c>
      <c r="G175" s="277"/>
      <c r="H175" s="277" t="s">
        <v>522</v>
      </c>
      <c r="I175" s="277" t="s">
        <v>523</v>
      </c>
      <c r="J175" s="277"/>
      <c r="K175" s="318"/>
    </row>
    <row r="176" spans="2:11" ht="15" customHeight="1">
      <c r="B176" s="297"/>
      <c r="C176" s="277" t="s">
        <v>62</v>
      </c>
      <c r="D176" s="277"/>
      <c r="E176" s="277"/>
      <c r="F176" s="296" t="s">
        <v>455</v>
      </c>
      <c r="G176" s="277"/>
      <c r="H176" s="277" t="s">
        <v>524</v>
      </c>
      <c r="I176" s="277" t="s">
        <v>525</v>
      </c>
      <c r="J176" s="277">
        <v>1</v>
      </c>
      <c r="K176" s="318"/>
    </row>
    <row r="177" spans="2:11" ht="15" customHeight="1">
      <c r="B177" s="297"/>
      <c r="C177" s="277" t="s">
        <v>58</v>
      </c>
      <c r="D177" s="277"/>
      <c r="E177" s="277"/>
      <c r="F177" s="296" t="s">
        <v>455</v>
      </c>
      <c r="G177" s="277"/>
      <c r="H177" s="277" t="s">
        <v>526</v>
      </c>
      <c r="I177" s="277" t="s">
        <v>457</v>
      </c>
      <c r="J177" s="277">
        <v>20</v>
      </c>
      <c r="K177" s="318"/>
    </row>
    <row r="178" spans="2:11" ht="15" customHeight="1">
      <c r="B178" s="297"/>
      <c r="C178" s="277" t="s">
        <v>117</v>
      </c>
      <c r="D178" s="277"/>
      <c r="E178" s="277"/>
      <c r="F178" s="296" t="s">
        <v>455</v>
      </c>
      <c r="G178" s="277"/>
      <c r="H178" s="277" t="s">
        <v>527</v>
      </c>
      <c r="I178" s="277" t="s">
        <v>457</v>
      </c>
      <c r="J178" s="277">
        <v>255</v>
      </c>
      <c r="K178" s="318"/>
    </row>
    <row r="179" spans="2:11" ht="15" customHeight="1">
      <c r="B179" s="297"/>
      <c r="C179" s="277" t="s">
        <v>118</v>
      </c>
      <c r="D179" s="277"/>
      <c r="E179" s="277"/>
      <c r="F179" s="296" t="s">
        <v>455</v>
      </c>
      <c r="G179" s="277"/>
      <c r="H179" s="277" t="s">
        <v>420</v>
      </c>
      <c r="I179" s="277" t="s">
        <v>457</v>
      </c>
      <c r="J179" s="277">
        <v>10</v>
      </c>
      <c r="K179" s="318"/>
    </row>
    <row r="180" spans="2:11" ht="15" customHeight="1">
      <c r="B180" s="297"/>
      <c r="C180" s="277" t="s">
        <v>119</v>
      </c>
      <c r="D180" s="277"/>
      <c r="E180" s="277"/>
      <c r="F180" s="296" t="s">
        <v>455</v>
      </c>
      <c r="G180" s="277"/>
      <c r="H180" s="277" t="s">
        <v>528</v>
      </c>
      <c r="I180" s="277" t="s">
        <v>489</v>
      </c>
      <c r="J180" s="277"/>
      <c r="K180" s="318"/>
    </row>
    <row r="181" spans="2:11" ht="15" customHeight="1">
      <c r="B181" s="297"/>
      <c r="C181" s="277" t="s">
        <v>529</v>
      </c>
      <c r="D181" s="277"/>
      <c r="E181" s="277"/>
      <c r="F181" s="296" t="s">
        <v>455</v>
      </c>
      <c r="G181" s="277"/>
      <c r="H181" s="277" t="s">
        <v>530</v>
      </c>
      <c r="I181" s="277" t="s">
        <v>489</v>
      </c>
      <c r="J181" s="277"/>
      <c r="K181" s="318"/>
    </row>
    <row r="182" spans="2:11" ht="15" customHeight="1">
      <c r="B182" s="297"/>
      <c r="C182" s="277" t="s">
        <v>518</v>
      </c>
      <c r="D182" s="277"/>
      <c r="E182" s="277"/>
      <c r="F182" s="296" t="s">
        <v>455</v>
      </c>
      <c r="G182" s="277"/>
      <c r="H182" s="277" t="s">
        <v>531</v>
      </c>
      <c r="I182" s="277" t="s">
        <v>489</v>
      </c>
      <c r="J182" s="277"/>
      <c r="K182" s="318"/>
    </row>
    <row r="183" spans="2:11" ht="15" customHeight="1">
      <c r="B183" s="297"/>
      <c r="C183" s="277" t="s">
        <v>121</v>
      </c>
      <c r="D183" s="277"/>
      <c r="E183" s="277"/>
      <c r="F183" s="296" t="s">
        <v>461</v>
      </c>
      <c r="G183" s="277"/>
      <c r="H183" s="277" t="s">
        <v>532</v>
      </c>
      <c r="I183" s="277" t="s">
        <v>457</v>
      </c>
      <c r="J183" s="277">
        <v>50</v>
      </c>
      <c r="K183" s="318"/>
    </row>
    <row r="184" spans="2:11" ht="15" customHeight="1">
      <c r="B184" s="297"/>
      <c r="C184" s="277" t="s">
        <v>533</v>
      </c>
      <c r="D184" s="277"/>
      <c r="E184" s="277"/>
      <c r="F184" s="296" t="s">
        <v>461</v>
      </c>
      <c r="G184" s="277"/>
      <c r="H184" s="277" t="s">
        <v>534</v>
      </c>
      <c r="I184" s="277" t="s">
        <v>535</v>
      </c>
      <c r="J184" s="277"/>
      <c r="K184" s="318"/>
    </row>
    <row r="185" spans="2:11" ht="15" customHeight="1">
      <c r="B185" s="297"/>
      <c r="C185" s="277" t="s">
        <v>536</v>
      </c>
      <c r="D185" s="277"/>
      <c r="E185" s="277"/>
      <c r="F185" s="296" t="s">
        <v>461</v>
      </c>
      <c r="G185" s="277"/>
      <c r="H185" s="277" t="s">
        <v>537</v>
      </c>
      <c r="I185" s="277" t="s">
        <v>535</v>
      </c>
      <c r="J185" s="277"/>
      <c r="K185" s="318"/>
    </row>
    <row r="186" spans="2:11" ht="15" customHeight="1">
      <c r="B186" s="297"/>
      <c r="C186" s="277" t="s">
        <v>538</v>
      </c>
      <c r="D186" s="277"/>
      <c r="E186" s="277"/>
      <c r="F186" s="296" t="s">
        <v>461</v>
      </c>
      <c r="G186" s="277"/>
      <c r="H186" s="277" t="s">
        <v>539</v>
      </c>
      <c r="I186" s="277" t="s">
        <v>535</v>
      </c>
      <c r="J186" s="277"/>
      <c r="K186" s="318"/>
    </row>
    <row r="187" spans="2:11" ht="15" customHeight="1">
      <c r="B187" s="297"/>
      <c r="C187" s="330" t="s">
        <v>540</v>
      </c>
      <c r="D187" s="277"/>
      <c r="E187" s="277"/>
      <c r="F187" s="296" t="s">
        <v>461</v>
      </c>
      <c r="G187" s="277"/>
      <c r="H187" s="277" t="s">
        <v>541</v>
      </c>
      <c r="I187" s="277" t="s">
        <v>542</v>
      </c>
      <c r="J187" s="331" t="s">
        <v>543</v>
      </c>
      <c r="K187" s="318"/>
    </row>
    <row r="188" spans="2:11" ht="15" customHeight="1">
      <c r="B188" s="297"/>
      <c r="C188" s="282" t="s">
        <v>47</v>
      </c>
      <c r="D188" s="277"/>
      <c r="E188" s="277"/>
      <c r="F188" s="296" t="s">
        <v>455</v>
      </c>
      <c r="G188" s="277"/>
      <c r="H188" s="273" t="s">
        <v>544</v>
      </c>
      <c r="I188" s="277" t="s">
        <v>545</v>
      </c>
      <c r="J188" s="277"/>
      <c r="K188" s="318"/>
    </row>
    <row r="189" spans="2:11" ht="15" customHeight="1">
      <c r="B189" s="297"/>
      <c r="C189" s="282" t="s">
        <v>546</v>
      </c>
      <c r="D189" s="277"/>
      <c r="E189" s="277"/>
      <c r="F189" s="296" t="s">
        <v>455</v>
      </c>
      <c r="G189" s="277"/>
      <c r="H189" s="277" t="s">
        <v>547</v>
      </c>
      <c r="I189" s="277" t="s">
        <v>489</v>
      </c>
      <c r="J189" s="277"/>
      <c r="K189" s="318"/>
    </row>
    <row r="190" spans="2:11" ht="15" customHeight="1">
      <c r="B190" s="297"/>
      <c r="C190" s="282" t="s">
        <v>548</v>
      </c>
      <c r="D190" s="277"/>
      <c r="E190" s="277"/>
      <c r="F190" s="296" t="s">
        <v>455</v>
      </c>
      <c r="G190" s="277"/>
      <c r="H190" s="277" t="s">
        <v>549</v>
      </c>
      <c r="I190" s="277" t="s">
        <v>489</v>
      </c>
      <c r="J190" s="277"/>
      <c r="K190" s="318"/>
    </row>
    <row r="191" spans="2:11" ht="15" customHeight="1">
      <c r="B191" s="297"/>
      <c r="C191" s="282" t="s">
        <v>550</v>
      </c>
      <c r="D191" s="277"/>
      <c r="E191" s="277"/>
      <c r="F191" s="296" t="s">
        <v>461</v>
      </c>
      <c r="G191" s="277"/>
      <c r="H191" s="277" t="s">
        <v>551</v>
      </c>
      <c r="I191" s="277" t="s">
        <v>489</v>
      </c>
      <c r="J191" s="277"/>
      <c r="K191" s="318"/>
    </row>
    <row r="192" spans="2:11" ht="15" customHeight="1">
      <c r="B192" s="324"/>
      <c r="C192" s="332"/>
      <c r="D192" s="306"/>
      <c r="E192" s="306"/>
      <c r="F192" s="306"/>
      <c r="G192" s="306"/>
      <c r="H192" s="306"/>
      <c r="I192" s="306"/>
      <c r="J192" s="306"/>
      <c r="K192" s="325"/>
    </row>
    <row r="193" spans="2:11" ht="18.75" customHeight="1">
      <c r="B193" s="273"/>
      <c r="C193" s="277"/>
      <c r="D193" s="277"/>
      <c r="E193" s="277"/>
      <c r="F193" s="296"/>
      <c r="G193" s="277"/>
      <c r="H193" s="277"/>
      <c r="I193" s="277"/>
      <c r="J193" s="277"/>
      <c r="K193" s="273"/>
    </row>
    <row r="194" spans="2:11" ht="18.75" customHeight="1">
      <c r="B194" s="273"/>
      <c r="C194" s="277"/>
      <c r="D194" s="277"/>
      <c r="E194" s="277"/>
      <c r="F194" s="296"/>
      <c r="G194" s="277"/>
      <c r="H194" s="277"/>
      <c r="I194" s="277"/>
      <c r="J194" s="277"/>
      <c r="K194" s="273"/>
    </row>
    <row r="195" spans="2:11" ht="18.75" customHeight="1">
      <c r="B195" s="283"/>
      <c r="C195" s="283"/>
      <c r="D195" s="283"/>
      <c r="E195" s="283"/>
      <c r="F195" s="283"/>
      <c r="G195" s="283"/>
      <c r="H195" s="283"/>
      <c r="I195" s="283"/>
      <c r="J195" s="283"/>
      <c r="K195" s="283"/>
    </row>
    <row r="196" spans="2:11">
      <c r="B196" s="265"/>
      <c r="C196" s="266"/>
      <c r="D196" s="266"/>
      <c r="E196" s="266"/>
      <c r="F196" s="266"/>
      <c r="G196" s="266"/>
      <c r="H196" s="266"/>
      <c r="I196" s="266"/>
      <c r="J196" s="266"/>
      <c r="K196" s="267"/>
    </row>
    <row r="197" spans="2:11" ht="22.2">
      <c r="B197" s="268"/>
      <c r="C197" s="391" t="s">
        <v>552</v>
      </c>
      <c r="D197" s="391"/>
      <c r="E197" s="391"/>
      <c r="F197" s="391"/>
      <c r="G197" s="391"/>
      <c r="H197" s="391"/>
      <c r="I197" s="391"/>
      <c r="J197" s="391"/>
      <c r="K197" s="269"/>
    </row>
    <row r="198" spans="2:11" ht="25.5" customHeight="1">
      <c r="B198" s="268"/>
      <c r="C198" s="333" t="s">
        <v>553</v>
      </c>
      <c r="D198" s="333"/>
      <c r="E198" s="333"/>
      <c r="F198" s="333" t="s">
        <v>554</v>
      </c>
      <c r="G198" s="334"/>
      <c r="H198" s="390" t="s">
        <v>555</v>
      </c>
      <c r="I198" s="390"/>
      <c r="J198" s="390"/>
      <c r="K198" s="269"/>
    </row>
    <row r="199" spans="2:11" ht="5.25" customHeight="1">
      <c r="B199" s="297"/>
      <c r="C199" s="294"/>
      <c r="D199" s="294"/>
      <c r="E199" s="294"/>
      <c r="F199" s="294"/>
      <c r="G199" s="277"/>
      <c r="H199" s="294"/>
      <c r="I199" s="294"/>
      <c r="J199" s="294"/>
      <c r="K199" s="318"/>
    </row>
    <row r="200" spans="2:11" ht="15" customHeight="1">
      <c r="B200" s="297"/>
      <c r="C200" s="277" t="s">
        <v>545</v>
      </c>
      <c r="D200" s="277"/>
      <c r="E200" s="277"/>
      <c r="F200" s="296" t="s">
        <v>48</v>
      </c>
      <c r="G200" s="277"/>
      <c r="H200" s="388" t="s">
        <v>556</v>
      </c>
      <c r="I200" s="388"/>
      <c r="J200" s="388"/>
      <c r="K200" s="318"/>
    </row>
    <row r="201" spans="2:11" ht="15" customHeight="1">
      <c r="B201" s="297"/>
      <c r="C201" s="303"/>
      <c r="D201" s="277"/>
      <c r="E201" s="277"/>
      <c r="F201" s="296" t="s">
        <v>49</v>
      </c>
      <c r="G201" s="277"/>
      <c r="H201" s="388" t="s">
        <v>557</v>
      </c>
      <c r="I201" s="388"/>
      <c r="J201" s="388"/>
      <c r="K201" s="318"/>
    </row>
    <row r="202" spans="2:11" ht="15" customHeight="1">
      <c r="B202" s="297"/>
      <c r="C202" s="303"/>
      <c r="D202" s="277"/>
      <c r="E202" s="277"/>
      <c r="F202" s="296" t="s">
        <v>52</v>
      </c>
      <c r="G202" s="277"/>
      <c r="H202" s="388" t="s">
        <v>558</v>
      </c>
      <c r="I202" s="388"/>
      <c r="J202" s="388"/>
      <c r="K202" s="318"/>
    </row>
    <row r="203" spans="2:11" ht="15" customHeight="1">
      <c r="B203" s="297"/>
      <c r="C203" s="277"/>
      <c r="D203" s="277"/>
      <c r="E203" s="277"/>
      <c r="F203" s="296" t="s">
        <v>50</v>
      </c>
      <c r="G203" s="277"/>
      <c r="H203" s="388" t="s">
        <v>559</v>
      </c>
      <c r="I203" s="388"/>
      <c r="J203" s="388"/>
      <c r="K203" s="318"/>
    </row>
    <row r="204" spans="2:11" ht="15" customHeight="1">
      <c r="B204" s="297"/>
      <c r="C204" s="277"/>
      <c r="D204" s="277"/>
      <c r="E204" s="277"/>
      <c r="F204" s="296" t="s">
        <v>51</v>
      </c>
      <c r="G204" s="277"/>
      <c r="H204" s="388" t="s">
        <v>560</v>
      </c>
      <c r="I204" s="388"/>
      <c r="J204" s="388"/>
      <c r="K204" s="318"/>
    </row>
    <row r="205" spans="2:11" ht="15" customHeight="1">
      <c r="B205" s="297"/>
      <c r="C205" s="277"/>
      <c r="D205" s="277"/>
      <c r="E205" s="277"/>
      <c r="F205" s="296"/>
      <c r="G205" s="277"/>
      <c r="H205" s="277"/>
      <c r="I205" s="277"/>
      <c r="J205" s="277"/>
      <c r="K205" s="318"/>
    </row>
    <row r="206" spans="2:11" ht="15" customHeight="1">
      <c r="B206" s="297"/>
      <c r="C206" s="277" t="s">
        <v>501</v>
      </c>
      <c r="D206" s="277"/>
      <c r="E206" s="277"/>
      <c r="F206" s="296" t="s">
        <v>84</v>
      </c>
      <c r="G206" s="277"/>
      <c r="H206" s="388" t="s">
        <v>561</v>
      </c>
      <c r="I206" s="388"/>
      <c r="J206" s="388"/>
      <c r="K206" s="318"/>
    </row>
    <row r="207" spans="2:11" ht="15" customHeight="1">
      <c r="B207" s="297"/>
      <c r="C207" s="303"/>
      <c r="D207" s="277"/>
      <c r="E207" s="277"/>
      <c r="F207" s="296" t="s">
        <v>401</v>
      </c>
      <c r="G207" s="277"/>
      <c r="H207" s="388" t="s">
        <v>402</v>
      </c>
      <c r="I207" s="388"/>
      <c r="J207" s="388"/>
      <c r="K207" s="318"/>
    </row>
    <row r="208" spans="2:11" ht="15" customHeight="1">
      <c r="B208" s="297"/>
      <c r="C208" s="277"/>
      <c r="D208" s="277"/>
      <c r="E208" s="277"/>
      <c r="F208" s="296" t="s">
        <v>399</v>
      </c>
      <c r="G208" s="277"/>
      <c r="H208" s="388" t="s">
        <v>562</v>
      </c>
      <c r="I208" s="388"/>
      <c r="J208" s="388"/>
      <c r="K208" s="318"/>
    </row>
    <row r="209" spans="2:11" ht="15" customHeight="1">
      <c r="B209" s="335"/>
      <c r="C209" s="303"/>
      <c r="D209" s="303"/>
      <c r="E209" s="303"/>
      <c r="F209" s="296" t="s">
        <v>89</v>
      </c>
      <c r="G209" s="282"/>
      <c r="H209" s="389" t="s">
        <v>88</v>
      </c>
      <c r="I209" s="389"/>
      <c r="J209" s="389"/>
      <c r="K209" s="336"/>
    </row>
    <row r="210" spans="2:11" ht="15" customHeight="1">
      <c r="B210" s="335"/>
      <c r="C210" s="303"/>
      <c r="D210" s="303"/>
      <c r="E210" s="303"/>
      <c r="F210" s="296" t="s">
        <v>340</v>
      </c>
      <c r="G210" s="282"/>
      <c r="H210" s="389" t="s">
        <v>365</v>
      </c>
      <c r="I210" s="389"/>
      <c r="J210" s="389"/>
      <c r="K210" s="336"/>
    </row>
    <row r="211" spans="2:11" ht="15" customHeight="1">
      <c r="B211" s="335"/>
      <c r="C211" s="303"/>
      <c r="D211" s="303"/>
      <c r="E211" s="303"/>
      <c r="F211" s="337"/>
      <c r="G211" s="282"/>
      <c r="H211" s="338"/>
      <c r="I211" s="338"/>
      <c r="J211" s="338"/>
      <c r="K211" s="336"/>
    </row>
    <row r="212" spans="2:11" ht="15" customHeight="1">
      <c r="B212" s="335"/>
      <c r="C212" s="277" t="s">
        <v>525</v>
      </c>
      <c r="D212" s="303"/>
      <c r="E212" s="303"/>
      <c r="F212" s="296">
        <v>1</v>
      </c>
      <c r="G212" s="282"/>
      <c r="H212" s="389" t="s">
        <v>563</v>
      </c>
      <c r="I212" s="389"/>
      <c r="J212" s="389"/>
      <c r="K212" s="336"/>
    </row>
    <row r="213" spans="2:11" ht="15" customHeight="1">
      <c r="B213" s="335"/>
      <c r="C213" s="303"/>
      <c r="D213" s="303"/>
      <c r="E213" s="303"/>
      <c r="F213" s="296">
        <v>2</v>
      </c>
      <c r="G213" s="282"/>
      <c r="H213" s="389" t="s">
        <v>564</v>
      </c>
      <c r="I213" s="389"/>
      <c r="J213" s="389"/>
      <c r="K213" s="336"/>
    </row>
    <row r="214" spans="2:11" ht="15" customHeight="1">
      <c r="B214" s="335"/>
      <c r="C214" s="303"/>
      <c r="D214" s="303"/>
      <c r="E214" s="303"/>
      <c r="F214" s="296">
        <v>3</v>
      </c>
      <c r="G214" s="282"/>
      <c r="H214" s="389" t="s">
        <v>565</v>
      </c>
      <c r="I214" s="389"/>
      <c r="J214" s="389"/>
      <c r="K214" s="336"/>
    </row>
    <row r="215" spans="2:11" ht="15" customHeight="1">
      <c r="B215" s="335"/>
      <c r="C215" s="303"/>
      <c r="D215" s="303"/>
      <c r="E215" s="303"/>
      <c r="F215" s="296">
        <v>4</v>
      </c>
      <c r="G215" s="282"/>
      <c r="H215" s="389" t="s">
        <v>566</v>
      </c>
      <c r="I215" s="389"/>
      <c r="J215" s="389"/>
      <c r="K215" s="336"/>
    </row>
    <row r="216" spans="2:11" ht="12.75" customHeight="1">
      <c r="B216" s="339"/>
      <c r="C216" s="340"/>
      <c r="D216" s="340"/>
      <c r="E216" s="340"/>
      <c r="F216" s="340"/>
      <c r="G216" s="340"/>
      <c r="H216" s="340"/>
      <c r="I216" s="340"/>
      <c r="J216" s="340"/>
      <c r="K216" s="341"/>
    </row>
  </sheetData>
  <sheetProtection algorithmName="SHA-512" hashValue="LEVwUmu3PbuZqpSakPtNVcaYZbLH1hsXx8IFCEc53c9L6AVBe7xhssudVnpf6byBvLN9sf87j9UTseeJqW8Slw==" saltValue="dTx443+EoQDIsiVZ9GB4WA==" spinCount="100000"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 - SO 1 -  PK - dilatač...</vt:lpstr>
      <vt:lpstr>VON.01 - Vedlejší a ostat...</vt:lpstr>
      <vt:lpstr>Pokyny pro vyplnění</vt:lpstr>
      <vt:lpstr>'1. - SO 1 -  PK - dilatač...'!Názvy_tisku</vt:lpstr>
      <vt:lpstr>'Rekapitulace stavby'!Názvy_tisku</vt:lpstr>
      <vt:lpstr>'VON.01 - Vedlejší a ostat...'!Názvy_tisku</vt:lpstr>
      <vt:lpstr>'1. - SO 1 -  PK - dilatač...'!Oblast_tisku</vt:lpstr>
      <vt:lpstr>'Pokyny pro vyplnění'!Oblast_tisku</vt:lpstr>
      <vt:lpstr>'Rekapitulace stavby'!Oblast_tisku</vt:lpstr>
      <vt:lpstr>'VON.01 - Vedlejší a ostat...'!Oblast_tisku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Eva Morkesová</dc:creator>
  <cp:lastModifiedBy>Ing. Eva Morkesová</cp:lastModifiedBy>
  <dcterms:created xsi:type="dcterms:W3CDTF">2017-05-16T12:19:17Z</dcterms:created>
  <dcterms:modified xsi:type="dcterms:W3CDTF">2017-05-16T12:19:21Z</dcterms:modified>
</cp:coreProperties>
</file>